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65" activeTab="0"/>
  </bookViews>
  <sheets>
    <sheet name="на 2019" sheetId="1" r:id="rId1"/>
  </sheets>
  <definedNames>
    <definedName name="_xlnm.Print_Titles" localSheetId="0">'на 2019'!$6:$9</definedName>
    <definedName name="_xlnm.Print_Area" localSheetId="0">'на 2019'!$A$1:$F$143</definedName>
  </definedNames>
  <calcPr fullCalcOnLoad="1"/>
</workbook>
</file>

<file path=xl/sharedStrings.xml><?xml version="1.0" encoding="utf-8"?>
<sst xmlns="http://schemas.openxmlformats.org/spreadsheetml/2006/main" count="389" uniqueCount="154">
  <si>
    <t>Наименование</t>
  </si>
  <si>
    <t>Осуществление первичного воинского учета на территориях, где отсутствуют военные комиссариаты</t>
  </si>
  <si>
    <t>000</t>
  </si>
  <si>
    <t>Депутаты представительного органа муниципального образования</t>
  </si>
  <si>
    <t>Выполнение органами местного самоуправления переданных государственных полномочий по примению законодательства об административных правонарушениях</t>
  </si>
  <si>
    <t>к решению Собрания депутатов</t>
  </si>
  <si>
    <t>ЦСР</t>
  </si>
  <si>
    <t>ВР</t>
  </si>
  <si>
    <t>Прочая закупка товаров, работ и услуг для государственных (муниципальных) нужд</t>
  </si>
  <si>
    <t>100</t>
  </si>
  <si>
    <t>240</t>
  </si>
  <si>
    <t>120</t>
  </si>
  <si>
    <t>200</t>
  </si>
  <si>
    <t>Иные межбюджетные трансферты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</si>
  <si>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</si>
  <si>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органов</t>
  </si>
  <si>
    <t>Иные бюджетные ассигнования</t>
  </si>
  <si>
    <t>110</t>
  </si>
  <si>
    <t>850</t>
  </si>
  <si>
    <t>800</t>
  </si>
  <si>
    <t>Уплата налогов, сборов и иных платежей</t>
  </si>
  <si>
    <t>71 1 00 00110</t>
  </si>
  <si>
    <t>71 1 00 00000</t>
  </si>
  <si>
    <t>71 0 00 00000</t>
  </si>
  <si>
    <t>01 0 01 00000</t>
  </si>
  <si>
    <t>01 0 00 00000</t>
  </si>
  <si>
    <t>74 0 00 00000</t>
  </si>
  <si>
    <t>74 1 00 00190</t>
  </si>
  <si>
    <t>72 2  00 00190</t>
  </si>
  <si>
    <t xml:space="preserve"> 72 2 00 00190</t>
  </si>
  <si>
    <t>72 0 00 00000</t>
  </si>
  <si>
    <t>74 3 00 00000</t>
  </si>
  <si>
    <t>74 1 00 00110</t>
  </si>
  <si>
    <t>74 1 00 00100</t>
  </si>
  <si>
    <t>74 2 00 00190</t>
  </si>
  <si>
    <t>74 2 00 00110</t>
  </si>
  <si>
    <t>02 0 00 00000</t>
  </si>
  <si>
    <t>02 0 01 00000</t>
  </si>
  <si>
    <t>02 0 01 20400</t>
  </si>
  <si>
    <t>04 0 00 00000</t>
  </si>
  <si>
    <t>Мероприятие "Развитие материально -технической базы"</t>
  </si>
  <si>
    <t xml:space="preserve">200 </t>
  </si>
  <si>
    <t>05 0 00 00000</t>
  </si>
  <si>
    <t>Муниципальная программа "Благоустройство и развитие территории муниципального образования "Надеждинское сельское поселение" Биробиджанского муниципального района Еврейской автономной области на 2016-2018 годы"</t>
  </si>
  <si>
    <t>Мероприятие "Поддержание порядка, благоустройства и санитарного состояния на территории сельского поселения"</t>
  </si>
  <si>
    <t>Мероприятие "Привлечение к осуществлению мероприятий по благоустройству территорий физических и юридических лиц и повышение их ответственности за соблюдение чистоты и порядка"</t>
  </si>
  <si>
    <t>Мероприятие "Создание новых и обустройство существующих детских, спортивных площадок"</t>
  </si>
  <si>
    <t>07 0 00 00000</t>
  </si>
  <si>
    <t>07 0 03 22322</t>
  </si>
  <si>
    <t>07 0 02 22322</t>
  </si>
  <si>
    <t>07 0 01 22322</t>
  </si>
  <si>
    <t>07 0 0122322</t>
  </si>
  <si>
    <t>3</t>
  </si>
  <si>
    <t>4</t>
  </si>
  <si>
    <t>Мероприятие "Развитие инфраструктуры для занятий массовым спортом на территории поселения"</t>
  </si>
  <si>
    <t>Обеспечение деятельности представительного органа муниципального образования</t>
  </si>
  <si>
    <t>72 2 00 00000</t>
  </si>
  <si>
    <t>Расходы на обеспечение функций органов местнго самоуправлени</t>
  </si>
  <si>
    <t>72 2 00 00190</t>
  </si>
  <si>
    <t>Обеспечение деятельности органа местного самоуправления муницпального образования</t>
  </si>
  <si>
    <t>Непрограммные мероприятия органа местного самоуправления муниципального образования</t>
  </si>
  <si>
    <t>Пенсии за выслугу лет муниципальным служащим</t>
  </si>
  <si>
    <t>Публичные нормативные социальные выплаты гражданам</t>
  </si>
  <si>
    <t>Обеспечение функционирования высшего должностного лица муниципального образования</t>
  </si>
  <si>
    <t>Расходы на выплату персоналу государственных (муниципальных)органов</t>
  </si>
  <si>
    <t>03 0 00 00000</t>
  </si>
  <si>
    <t>Осуществление отдельных государственных полномочй по предоставлению гражданам актов необходимых для получения государственной поддержки личных подсобных хозяйств по субсидированию части затрат</t>
  </si>
  <si>
    <t>Прочие мероприятия в области развития сети автомобильных дорог общего пользования местного значения</t>
  </si>
  <si>
    <t>01 0 01 03151</t>
  </si>
  <si>
    <t>05 0 01 00000</t>
  </si>
  <si>
    <t>Выполнение органами местного самоуправления муниципального образования переданных полномочий по осуществлению внешнего финансового контроля</t>
  </si>
  <si>
    <t xml:space="preserve">Межбюджетные трансферты </t>
  </si>
  <si>
    <t>500</t>
  </si>
  <si>
    <t>540</t>
  </si>
  <si>
    <t>04 0 01 00000</t>
  </si>
  <si>
    <t>04 0 02 00000</t>
  </si>
  <si>
    <t>74 4 00 00000</t>
  </si>
  <si>
    <t>74 4 00 01000</t>
  </si>
  <si>
    <t>Социальное обеспечение и иные выплаты населению</t>
  </si>
  <si>
    <t>Исполнение судебных актов</t>
  </si>
  <si>
    <t>Обеспечение функционрования органа местного самоуправления муницпальнго оразования, обеспечение функционирования отдельных казенных учреждений муниипального образованя</t>
  </si>
  <si>
    <t>Выполнение органами местного самоуправления муниципального образования переданных полномочий по сопровождению страницы на официальном интернет-сайте</t>
  </si>
  <si>
    <t>830</t>
  </si>
  <si>
    <t>Расходы на выплату персонала государственных органов</t>
  </si>
  <si>
    <t>Приложение № 6</t>
  </si>
  <si>
    <t>Итого:</t>
  </si>
  <si>
    <t>Всего расходов:</t>
  </si>
  <si>
    <t>2</t>
  </si>
  <si>
    <t>74 4 00 02210</t>
  </si>
  <si>
    <t>74 4 00 02220</t>
  </si>
  <si>
    <t>74 3 00 21270</t>
  </si>
  <si>
    <t>74 3 00 51180</t>
  </si>
  <si>
    <t>Закупка товаров, работ, услуг для государственных нужд (муниципальных) нужд</t>
  </si>
  <si>
    <t>Осуществление отдельных переданных полномочий Российской Федерации, государственных полномочий Еврейской автономной области, органами местного самоуправления муниципального образования</t>
  </si>
  <si>
    <t>Плановый период</t>
  </si>
  <si>
    <t>(рублей)</t>
  </si>
  <si>
    <t>Сумма на 2020 год</t>
  </si>
  <si>
    <t>*</t>
  </si>
  <si>
    <t>Расходы на обеспечение деятельности (оказание услуг) МКУ "ПДК Надеждинское сельское поселение"</t>
  </si>
  <si>
    <t>04 0 03 00000</t>
  </si>
  <si>
    <t>Расходы на обеспечение деятельности (оказание услуг) филиалы библиотек с.Надеждинское, с.Головино</t>
  </si>
  <si>
    <t>Организационно- технические мероприятия по обеспечению пожарной безопасности</t>
  </si>
  <si>
    <t>Муниципальная программа "Развитие культуры в муниципальном образовании "Надеждинское сельское поселение" Биробиджанского муниципального района Еврейской автономной области" на 2016-2020 годы</t>
  </si>
  <si>
    <t>Реализация отдельных мероприятий в рамках муниципальной программы "Развитие культуры в муниципальном образовании "Надеждинское сельское поселение" Биробиджанского муниципального района Еврейской автономной области" на 2016-2020 годы</t>
  </si>
  <si>
    <t>04 0 01 21020</t>
  </si>
  <si>
    <t>04 0 02 21020</t>
  </si>
  <si>
    <t>04 0 03 21020</t>
  </si>
  <si>
    <t>05 0 01 22321</t>
  </si>
  <si>
    <t>74 4 00 51180</t>
  </si>
  <si>
    <t>74 0 00 51180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</si>
  <si>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муниципального образования "Надеждинское сельское поселение" Биробиджанского муниципального районна Еврейской автономной области на 2019 год  и плановый период 2020 -2021 годы</t>
  </si>
  <si>
    <t>Сумма на 2019 год                (рублей)</t>
  </si>
  <si>
    <t>Сумма на 2021 год</t>
  </si>
  <si>
    <t>Муниципальная программа "Противодействие экстремизму и профилактика терроризма в муниципальном образовании "Надеждинское сельское поселение" Биробиджанского муниципального района Еврейской автономной области на 2018-2020 годы"</t>
  </si>
  <si>
    <t>Мероприятие по информированию населения Надеждинского сельского поселения по вопросам противодействия терроризму и экстремизму.</t>
  </si>
  <si>
    <t>Организационно- технические мероприятия по противодействию экстремизма и профилактики терроризма</t>
  </si>
  <si>
    <t>Муниципальная программа "Формирование законопослушного поведения участников дорожного движения на 2019 - 2021 годы муниципального образования "Надеждинское сельское поселение" Биробиджанского муниципального районна Еврейской автономной области на 2019-2021 годы"</t>
  </si>
  <si>
    <t>Мероприятие по организации и проведению профилактических мероприятий направленных на формирование навыков безопасного поведения детей младшего школьного возраста на дорогах.</t>
  </si>
  <si>
    <t>Организационно- технические мероприятия по формированию законопослушного поведения участников дорожного движения</t>
  </si>
  <si>
    <t>08 0 00 00000</t>
  </si>
  <si>
    <t>08 0 01 00000</t>
  </si>
  <si>
    <t xml:space="preserve">08 0 01 04220 </t>
  </si>
  <si>
    <t xml:space="preserve">Муниципальная программа «Развитие субъектов малого и среднего предпринимательства в муниципальном образовании "Надеждинское сельское поселение" Биробиджанского муниципального района Еврейской автономной области на 2019-2021 годы»
</t>
  </si>
  <si>
    <t>Основное мероприятие "Совершенствование условий для развития малого и среднего предпринимательства"</t>
  </si>
  <si>
    <t>Организационно-технические мероприятия для развития субъектов малого и среднего предпринимательства</t>
  </si>
  <si>
    <t>06 0 00 00000</t>
  </si>
  <si>
    <t>06 0 01 00000</t>
  </si>
  <si>
    <t>06 0 01 05220</t>
  </si>
  <si>
    <t>Муниципальная программа "Развитие физической культуры и спорта Надеждинском сельском поселении на 2018-2020 годы"</t>
  </si>
  <si>
    <t>05 0 02 22321</t>
  </si>
  <si>
    <t>Реализация мероприятий в рамках муниципальной программы "Развитие физической культуры и спорта Надеждинского сельского поселения на 2018-2020 годы"</t>
  </si>
  <si>
    <t>74 2 00 00000</t>
  </si>
  <si>
    <t>74 3 00 02100</t>
  </si>
  <si>
    <t>Глава муниципального образования</t>
  </si>
  <si>
    <t>Расходы на выплаты персоналу казённых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</si>
  <si>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</si>
  <si>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</si>
  <si>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 xml:space="preserve">Расходы на выплаты персоналу казенных учреждений </t>
  </si>
  <si>
    <t>Обеспечение деятельности казенных учреждений</t>
  </si>
  <si>
    <t>Мероприятие «Содержание автомобильных дорог и уличной сети Надеждинского сельского поселения на 2016-2020 годы».</t>
  </si>
  <si>
    <t>Иные закупки товаров, работ и услуг для государственных нужд</t>
  </si>
  <si>
    <t>Расходы на мероприятия в сфере культуры МКУ "ПДК Надеждинское сельское поселение"</t>
  </si>
  <si>
    <t>Муниципальная программа «Развитие сети автомобильных дорог общего пользования местного значения, уличной сети муниципального образования 
«Надеждинское сельское поселение Биробиджанского муниципального района» на 2016-2020годы»</t>
  </si>
  <si>
    <t>Муниципальная программа "Обеспечение пожарной безопасности на территории муниципального образования "Надеждинское сельское поселение" Биробиджанского муниципального района Еврейской автономной области на 2019 -2021 годы"</t>
  </si>
  <si>
    <t>Проведение мероприятий по ограничению доступа огня к жилой части Надеждинского сельского поселения (опашка, создание минерализованных полос, контролируемый отжиг)</t>
  </si>
  <si>
    <t>03 0 02 00000</t>
  </si>
  <si>
    <t xml:space="preserve">03 0 02 03220 </t>
  </si>
  <si>
    <t>Реализация мероприятий в рамках муниципальной программы "Развитие культуры в муниципальном образовании "Надеждинское сельское поселение" Биробиджанского муниципального района Еврейской автономной области" на 2018-2020 годы</t>
  </si>
  <si>
    <t>Закупка товаров, работ, услуг для обеспечения государственных (муниципальных) нужд</t>
  </si>
  <si>
    <t>Государственная программа ЕАО "Культура Еврейской автономной области"</t>
  </si>
  <si>
    <t>Обеспечение развития и укрепления материально технической базы домов культуры в населенных пунктах с числом жителей до 50 тыс. человек</t>
  </si>
  <si>
    <t>14 0 00 00000</t>
  </si>
  <si>
    <t>14 0 08 L4670</t>
  </si>
  <si>
    <t>от 15.04.2019 № 42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</si>
</sst>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0"/>
    <numFmt numFmtId="189" formatCode="0000"/>
    <numFmt numFmtId="190" formatCode="0000000"/>
    <numFmt numFmtId="191" formatCode="00\.00"/>
    <numFmt numFmtId="192" formatCode="000\.00\.00"/>
    <numFmt numFmtId="193" formatCode="#,##0.00;[Red]\-#,##0.00;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[$-FC19]d\ mmmm\ yyyy\ &quot;г.&quot;"/>
    <numFmt numFmtId="200" formatCode="000000"/>
    <numFmt numFmtId="201" formatCode="#,##0.00&quot;р.&quot;"/>
    <numFmt numFmtId="202" formatCode="000.0"/>
    <numFmt numFmtId="203" formatCode="000.00"/>
    <numFmt numFmtId="204" formatCode="#,##0.00_ ;[Red]\-#,##0.00\ "/>
    <numFmt numFmtId="205" formatCode="_-* #,##0.000_р_._-;\-* #,##0.000_р_._-;_-* &quot;-&quot;??_р_._-;_-@_-"/>
  </numFmts>
  <fonts count="51">
    <font>
      <sz val="10"/>
      <name val="Arial Cyr"/>
      <family val="0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33" borderId="0" xfId="53" applyFont="1" applyFill="1" applyBorder="1">
      <alignment/>
      <protection/>
    </xf>
    <xf numFmtId="0" fontId="3" fillId="33" borderId="0" xfId="53" applyFont="1" applyFill="1">
      <alignment/>
      <protection/>
    </xf>
    <xf numFmtId="49" fontId="3" fillId="33" borderId="0" xfId="53" applyNumberFormat="1" applyFont="1" applyFill="1">
      <alignment/>
      <protection/>
    </xf>
    <xf numFmtId="0" fontId="3" fillId="33" borderId="0" xfId="53" applyFont="1" applyFill="1" applyProtection="1">
      <alignment/>
      <protection hidden="1"/>
    </xf>
    <xf numFmtId="49" fontId="3" fillId="33" borderId="0" xfId="53" applyNumberFormat="1" applyFont="1" applyFill="1" applyAlignment="1" applyProtection="1">
      <alignment horizontal="center"/>
      <protection hidden="1"/>
    </xf>
    <xf numFmtId="2" fontId="3" fillId="33" borderId="0" xfId="53" applyNumberFormat="1" applyFont="1" applyFill="1" applyAlignment="1" applyProtection="1">
      <alignment horizontal="center"/>
      <protection hidden="1"/>
    </xf>
    <xf numFmtId="0" fontId="3" fillId="33" borderId="0" xfId="53" applyFont="1" applyFill="1" applyBorder="1">
      <alignment/>
      <protection/>
    </xf>
    <xf numFmtId="198" fontId="3" fillId="33" borderId="0" xfId="53" applyNumberFormat="1" applyFont="1" applyFill="1" applyBorder="1">
      <alignment/>
      <protection/>
    </xf>
    <xf numFmtId="2" fontId="3" fillId="33" borderId="0" xfId="53" applyNumberFormat="1" applyFont="1" applyFill="1" applyBorder="1">
      <alignment/>
      <protection/>
    </xf>
    <xf numFmtId="2" fontId="3" fillId="33" borderId="0" xfId="53" applyNumberFormat="1" applyFont="1" applyFill="1">
      <alignment/>
      <protection/>
    </xf>
    <xf numFmtId="49" fontId="2" fillId="33" borderId="0" xfId="53" applyNumberFormat="1" applyFont="1" applyFill="1" applyBorder="1" applyAlignment="1">
      <alignment horizontal="center"/>
      <protection/>
    </xf>
    <xf numFmtId="2" fontId="2" fillId="33" borderId="0" xfId="53" applyNumberFormat="1" applyFont="1" applyFill="1" applyBorder="1" applyAlignment="1">
      <alignment horizontal="center"/>
      <protection/>
    </xf>
    <xf numFmtId="49" fontId="3" fillId="33" borderId="0" xfId="53" applyNumberFormat="1" applyFont="1" applyFill="1" applyBorder="1">
      <alignment/>
      <protection/>
    </xf>
    <xf numFmtId="49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3" fillId="33" borderId="10" xfId="53" applyNumberFormat="1" applyFont="1" applyFill="1" applyBorder="1" applyAlignment="1" applyProtection="1">
      <alignment horizontal="center" vertical="center"/>
      <protection hidden="1"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49" fontId="3" fillId="33" borderId="10" xfId="53" applyNumberFormat="1" applyFont="1" applyFill="1" applyBorder="1" applyAlignment="1">
      <alignment horizontal="center" vertical="center"/>
      <protection/>
    </xf>
    <xf numFmtId="179" fontId="3" fillId="33" borderId="0" xfId="61" applyFont="1" applyFill="1" applyAlignment="1">
      <alignment/>
    </xf>
    <xf numFmtId="171" fontId="3" fillId="33" borderId="0" xfId="53" applyNumberFormat="1" applyFont="1" applyFill="1">
      <alignment/>
      <protection/>
    </xf>
    <xf numFmtId="49" fontId="3" fillId="33" borderId="11" xfId="53" applyNumberFormat="1" applyFont="1" applyFill="1" applyBorder="1" applyAlignment="1" applyProtection="1">
      <alignment horizontal="center" vertical="center"/>
      <protection hidden="1"/>
    </xf>
    <xf numFmtId="49" fontId="3" fillId="33" borderId="12" xfId="53" applyNumberFormat="1" applyFont="1" applyFill="1" applyBorder="1" applyAlignment="1" applyProtection="1">
      <alignment horizontal="center"/>
      <protection hidden="1"/>
    </xf>
    <xf numFmtId="49" fontId="2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5" fillId="33" borderId="0" xfId="53" applyFont="1" applyFill="1" applyBorder="1">
      <alignment/>
      <protection/>
    </xf>
    <xf numFmtId="0" fontId="3" fillId="33" borderId="11" xfId="53" applyNumberFormat="1" applyFont="1" applyFill="1" applyBorder="1" applyAlignment="1" applyProtection="1">
      <alignment horizontal="center"/>
      <protection hidden="1"/>
    </xf>
    <xf numFmtId="49" fontId="2" fillId="33" borderId="10" xfId="53" applyNumberFormat="1" applyFont="1" applyFill="1" applyBorder="1" applyAlignment="1">
      <alignment horizontal="center" vertical="center"/>
      <protection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3" applyNumberFormat="1" applyFont="1" applyFill="1" applyBorder="1" applyAlignment="1">
      <alignment horizontal="center" vertical="center"/>
      <protection/>
    </xf>
    <xf numFmtId="49" fontId="2" fillId="33" borderId="14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0" fontId="8" fillId="33" borderId="15" xfId="53" applyFont="1" applyFill="1" applyBorder="1">
      <alignment/>
      <protection/>
    </xf>
    <xf numFmtId="49" fontId="8" fillId="33" borderId="16" xfId="53" applyNumberFormat="1" applyFont="1" applyFill="1" applyBorder="1" applyAlignment="1">
      <alignment horizontal="center"/>
      <protection/>
    </xf>
    <xf numFmtId="0" fontId="9" fillId="33" borderId="17" xfId="53" applyFont="1" applyFill="1" applyBorder="1">
      <alignment/>
      <protection/>
    </xf>
    <xf numFmtId="0" fontId="10" fillId="33" borderId="0" xfId="53" applyFont="1" applyFill="1">
      <alignment/>
      <protection/>
    </xf>
    <xf numFmtId="0" fontId="2" fillId="33" borderId="11" xfId="53" applyNumberFormat="1" applyFont="1" applyFill="1" applyBorder="1" applyAlignment="1" applyProtection="1">
      <alignment/>
      <protection hidden="1"/>
    </xf>
    <xf numFmtId="0" fontId="3" fillId="33" borderId="18" xfId="53" applyFont="1" applyFill="1" applyBorder="1">
      <alignment/>
      <protection/>
    </xf>
    <xf numFmtId="0" fontId="10" fillId="33" borderId="18" xfId="53" applyFont="1" applyFill="1" applyBorder="1">
      <alignment/>
      <protection/>
    </xf>
    <xf numFmtId="179" fontId="6" fillId="33" borderId="16" xfId="61" applyFont="1" applyFill="1" applyBorder="1" applyAlignment="1">
      <alignment/>
    </xf>
    <xf numFmtId="179" fontId="5" fillId="33" borderId="19" xfId="61" applyFont="1" applyFill="1" applyBorder="1" applyAlignment="1">
      <alignment/>
    </xf>
    <xf numFmtId="2" fontId="3" fillId="33" borderId="20" xfId="53" applyNumberFormat="1" applyFont="1" applyFill="1" applyBorder="1">
      <alignment/>
      <protection/>
    </xf>
    <xf numFmtId="0" fontId="3" fillId="33" borderId="12" xfId="53" applyFont="1" applyFill="1" applyBorder="1">
      <alignment/>
      <protection/>
    </xf>
    <xf numFmtId="2" fontId="2" fillId="33" borderId="21" xfId="53" applyNumberFormat="1" applyFont="1" applyFill="1" applyBorder="1" applyAlignment="1" applyProtection="1">
      <alignment horizontal="center" vertical="center" wrapText="1"/>
      <protection hidden="1"/>
    </xf>
    <xf numFmtId="2" fontId="2" fillId="33" borderId="22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61" applyNumberFormat="1" applyFont="1" applyFill="1" applyBorder="1" applyAlignment="1">
      <alignment horizontal="center" vertical="center"/>
    </xf>
    <xf numFmtId="4" fontId="3" fillId="33" borderId="10" xfId="53" applyNumberFormat="1" applyFont="1" applyFill="1" applyBorder="1" applyAlignment="1" applyProtection="1">
      <alignment horizontal="center"/>
      <protection hidden="1"/>
    </xf>
    <xf numFmtId="4" fontId="3" fillId="33" borderId="23" xfId="53" applyNumberFormat="1" applyFont="1" applyFill="1" applyBorder="1" applyAlignment="1">
      <alignment horizontal="center"/>
      <protection/>
    </xf>
    <xf numFmtId="4" fontId="3" fillId="0" borderId="24" xfId="61" applyNumberFormat="1" applyFont="1" applyFill="1" applyBorder="1" applyAlignment="1">
      <alignment horizontal="center" vertical="center"/>
    </xf>
    <xf numFmtId="49" fontId="11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2" fillId="33" borderId="18" xfId="53" applyFont="1" applyFill="1" applyBorder="1">
      <alignment/>
      <protection/>
    </xf>
    <xf numFmtId="0" fontId="12" fillId="33" borderId="0" xfId="53" applyFont="1" applyFill="1" applyBorder="1">
      <alignment/>
      <protection/>
    </xf>
    <xf numFmtId="179" fontId="12" fillId="33" borderId="0" xfId="61" applyFont="1" applyFill="1" applyAlignment="1">
      <alignment/>
    </xf>
    <xf numFmtId="0" fontId="12" fillId="33" borderId="0" xfId="53" applyFont="1" applyFill="1">
      <alignment/>
      <protection/>
    </xf>
    <xf numFmtId="2" fontId="3" fillId="33" borderId="20" xfId="53" applyNumberFormat="1" applyFont="1" applyFill="1" applyBorder="1" applyAlignment="1">
      <alignment horizontal="center"/>
      <protection/>
    </xf>
    <xf numFmtId="188" fontId="3" fillId="33" borderId="25" xfId="53" applyNumberFormat="1" applyFont="1" applyFill="1" applyBorder="1" applyAlignment="1" applyProtection="1">
      <alignment horizontal="left" vertical="center" wrapText="1"/>
      <protection hidden="1"/>
    </xf>
    <xf numFmtId="49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4" borderId="18" xfId="53" applyFont="1" applyFill="1" applyBorder="1">
      <alignment/>
      <protection/>
    </xf>
    <xf numFmtId="0" fontId="3" fillId="34" borderId="0" xfId="53" applyFont="1" applyFill="1" applyBorder="1">
      <alignment/>
      <protection/>
    </xf>
    <xf numFmtId="179" fontId="3" fillId="34" borderId="0" xfId="61" applyFont="1" applyFill="1" applyAlignment="1">
      <alignment/>
    </xf>
    <xf numFmtId="0" fontId="3" fillId="34" borderId="0" xfId="53" applyFont="1" applyFill="1">
      <alignment/>
      <protection/>
    </xf>
    <xf numFmtId="49" fontId="3" fillId="34" borderId="10" xfId="53" applyNumberFormat="1" applyFont="1" applyFill="1" applyBorder="1" applyAlignment="1">
      <alignment horizontal="center" vertical="center"/>
      <protection/>
    </xf>
    <xf numFmtId="4" fontId="3" fillId="34" borderId="10" xfId="61" applyNumberFormat="1" applyFont="1" applyFill="1" applyBorder="1" applyAlignment="1">
      <alignment horizontal="center" vertical="center"/>
    </xf>
    <xf numFmtId="4" fontId="3" fillId="34" borderId="10" xfId="53" applyNumberFormat="1" applyFont="1" applyFill="1" applyBorder="1" applyAlignment="1" applyProtection="1">
      <alignment horizontal="center"/>
      <protection hidden="1"/>
    </xf>
    <xf numFmtId="4" fontId="3" fillId="34" borderId="23" xfId="53" applyNumberFormat="1" applyFont="1" applyFill="1" applyBorder="1" applyAlignment="1">
      <alignment horizontal="center"/>
      <protection/>
    </xf>
    <xf numFmtId="49" fontId="2" fillId="34" borderId="10" xfId="53" applyNumberFormat="1" applyFont="1" applyFill="1" applyBorder="1" applyAlignment="1">
      <alignment horizontal="center" vertical="center"/>
      <protection/>
    </xf>
    <xf numFmtId="188" fontId="3" fillId="34" borderId="10" xfId="53" applyNumberFormat="1" applyFont="1" applyFill="1" applyBorder="1" applyAlignment="1" applyProtection="1">
      <alignment horizontal="center" vertical="center"/>
      <protection hidden="1"/>
    </xf>
    <xf numFmtId="49" fontId="3" fillId="33" borderId="26" xfId="53" applyNumberFormat="1" applyFont="1" applyFill="1" applyBorder="1" applyAlignment="1" applyProtection="1">
      <alignment horizontal="center" vertical="center" wrapText="1"/>
      <protection hidden="1"/>
    </xf>
    <xf numFmtId="49" fontId="11" fillId="33" borderId="26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26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24" xfId="61" applyNumberFormat="1" applyFont="1" applyFill="1" applyBorder="1" applyAlignment="1" applyProtection="1">
      <alignment horizontal="center" vertical="center" wrapText="1"/>
      <protection hidden="1"/>
    </xf>
    <xf numFmtId="49" fontId="3" fillId="33" borderId="24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24" xfId="61" applyNumberFormat="1" applyFont="1" applyFill="1" applyBorder="1" applyAlignment="1" applyProtection="1">
      <alignment horizontal="center" vertical="center" wrapText="1"/>
      <protection hidden="1"/>
    </xf>
    <xf numFmtId="49" fontId="3" fillId="33" borderId="27" xfId="53" applyNumberFormat="1" applyFont="1" applyFill="1" applyBorder="1" applyAlignment="1" applyProtection="1">
      <alignment horizontal="left" vertical="center" wrapText="1"/>
      <protection hidden="1"/>
    </xf>
    <xf numFmtId="49" fontId="2" fillId="33" borderId="25" xfId="53" applyNumberFormat="1" applyFont="1" applyFill="1" applyBorder="1" applyAlignment="1" applyProtection="1">
      <alignment horizontal="left" vertical="top" wrapText="1"/>
      <protection hidden="1"/>
    </xf>
    <xf numFmtId="49" fontId="2" fillId="33" borderId="24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24" xfId="61" applyNumberFormat="1" applyFont="1" applyFill="1" applyBorder="1" applyAlignment="1" applyProtection="1">
      <alignment horizontal="center" vertical="center" wrapText="1"/>
      <protection hidden="1"/>
    </xf>
    <xf numFmtId="4" fontId="2" fillId="0" borderId="14" xfId="61" applyNumberFormat="1" applyFont="1" applyFill="1" applyBorder="1" applyAlignment="1" applyProtection="1">
      <alignment horizontal="center" vertical="center" wrapText="1"/>
      <protection hidden="1"/>
    </xf>
    <xf numFmtId="4" fontId="2" fillId="0" borderId="28" xfId="61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61" applyNumberFormat="1" applyFont="1" applyFill="1" applyBorder="1" applyAlignment="1" applyProtection="1">
      <alignment horizontal="center" vertical="center" wrapText="1"/>
      <protection hidden="1"/>
    </xf>
    <xf numFmtId="4" fontId="3" fillId="0" borderId="14" xfId="61" applyNumberFormat="1" applyFont="1" applyFill="1" applyBorder="1" applyAlignment="1" applyProtection="1">
      <alignment horizontal="center" vertical="center" wrapText="1"/>
      <protection hidden="1"/>
    </xf>
    <xf numFmtId="4" fontId="3" fillId="0" borderId="28" xfId="61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61" applyNumberFormat="1" applyFont="1" applyFill="1" applyBorder="1" applyAlignment="1" applyProtection="1">
      <alignment horizontal="center" vertical="center"/>
      <protection hidden="1"/>
    </xf>
    <xf numFmtId="4" fontId="3" fillId="0" borderId="24" xfId="61" applyNumberFormat="1" applyFont="1" applyFill="1" applyBorder="1" applyAlignment="1" applyProtection="1">
      <alignment horizontal="center" vertical="center"/>
      <protection hidden="1"/>
    </xf>
    <xf numFmtId="4" fontId="6" fillId="0" borderId="10" xfId="61" applyNumberFormat="1" applyFont="1" applyFill="1" applyBorder="1" applyAlignment="1" applyProtection="1">
      <alignment horizontal="center" vertical="center" wrapText="1"/>
      <protection hidden="1"/>
    </xf>
    <xf numFmtId="4" fontId="2" fillId="34" borderId="10" xfId="61" applyNumberFormat="1" applyFont="1" applyFill="1" applyBorder="1" applyAlignment="1">
      <alignment horizontal="center" vertical="center"/>
    </xf>
    <xf numFmtId="4" fontId="3" fillId="34" borderId="24" xfId="61" applyNumberFormat="1" applyFont="1" applyFill="1" applyBorder="1" applyAlignment="1">
      <alignment horizontal="center" vertical="center"/>
    </xf>
    <xf numFmtId="4" fontId="3" fillId="0" borderId="10" xfId="61" applyNumberFormat="1" applyFont="1" applyFill="1" applyBorder="1" applyAlignment="1">
      <alignment vertical="center"/>
    </xf>
    <xf numFmtId="4" fontId="3" fillId="0" borderId="10" xfId="61" applyNumberFormat="1" applyFont="1" applyFill="1" applyBorder="1" applyAlignment="1">
      <alignment horizontal="left" vertical="top"/>
    </xf>
    <xf numFmtId="4" fontId="2" fillId="0" borderId="10" xfId="61" applyNumberFormat="1" applyFont="1" applyFill="1" applyBorder="1" applyAlignment="1">
      <alignment horizontal="center" vertical="center" wrapText="1"/>
    </xf>
    <xf numFmtId="4" fontId="2" fillId="0" borderId="24" xfId="61" applyNumberFormat="1" applyFont="1" applyFill="1" applyBorder="1" applyAlignment="1">
      <alignment horizontal="center" vertical="center" wrapText="1"/>
    </xf>
    <xf numFmtId="4" fontId="3" fillId="0" borderId="10" xfId="61" applyNumberFormat="1" applyFont="1" applyFill="1" applyBorder="1" applyAlignment="1">
      <alignment horizontal="center" vertical="center" wrapText="1"/>
    </xf>
    <xf numFmtId="4" fontId="3" fillId="0" borderId="24" xfId="61" applyNumberFormat="1" applyFont="1" applyFill="1" applyBorder="1" applyAlignment="1">
      <alignment horizontal="center" vertical="center" wrapText="1"/>
    </xf>
    <xf numFmtId="4" fontId="2" fillId="0" borderId="10" xfId="61" applyNumberFormat="1" applyFont="1" applyFill="1" applyBorder="1" applyAlignment="1" applyProtection="1">
      <alignment horizontal="center" vertical="center" wrapText="1"/>
      <protection hidden="1"/>
    </xf>
    <xf numFmtId="4" fontId="3" fillId="33" borderId="10" xfId="53" applyNumberFormat="1" applyFont="1" applyFill="1" applyBorder="1" applyAlignment="1" applyProtection="1">
      <alignment horizontal="center" vertical="center"/>
      <protection hidden="1"/>
    </xf>
    <xf numFmtId="4" fontId="3" fillId="33" borderId="23" xfId="53" applyNumberFormat="1" applyFont="1" applyFill="1" applyBorder="1" applyAlignment="1">
      <alignment horizontal="center" vertical="center"/>
      <protection/>
    </xf>
    <xf numFmtId="4" fontId="3" fillId="34" borderId="10" xfId="61" applyNumberFormat="1" applyFont="1" applyFill="1" applyBorder="1" applyAlignment="1" applyProtection="1">
      <alignment horizontal="center" vertical="center" wrapText="1"/>
      <protection hidden="1"/>
    </xf>
    <xf numFmtId="4" fontId="3" fillId="34" borderId="10" xfId="53" applyNumberFormat="1" applyFont="1" applyFill="1" applyBorder="1" applyAlignment="1" applyProtection="1">
      <alignment horizontal="center" vertical="center"/>
      <protection hidden="1"/>
    </xf>
    <xf numFmtId="4" fontId="3" fillId="34" borderId="23" xfId="53" applyNumberFormat="1" applyFont="1" applyFill="1" applyBorder="1" applyAlignment="1">
      <alignment horizontal="center" vertical="center"/>
      <protection/>
    </xf>
    <xf numFmtId="4" fontId="11" fillId="0" borderId="29" xfId="61" applyNumberFormat="1" applyFont="1" applyFill="1" applyBorder="1" applyAlignment="1" applyProtection="1">
      <alignment horizontal="center" vertical="center" wrapText="1"/>
      <protection hidden="1"/>
    </xf>
    <xf numFmtId="4" fontId="3" fillId="0" borderId="29" xfId="61" applyNumberFormat="1" applyFont="1" applyFill="1" applyBorder="1" applyAlignment="1" applyProtection="1">
      <alignment horizontal="center" vertical="center" wrapText="1"/>
      <protection hidden="1"/>
    </xf>
    <xf numFmtId="4" fontId="3" fillId="0" borderId="30" xfId="61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61" applyNumberFormat="1" applyFont="1" applyFill="1" applyBorder="1" applyAlignment="1">
      <alignment horizontal="center" vertical="center"/>
    </xf>
    <xf numFmtId="4" fontId="2" fillId="0" borderId="10" xfId="61" applyNumberFormat="1" applyFont="1" applyFill="1" applyBorder="1" applyAlignment="1">
      <alignment horizontal="center" vertical="center"/>
    </xf>
    <xf numFmtId="4" fontId="3" fillId="34" borderId="24" xfId="61" applyNumberFormat="1" applyFont="1" applyFill="1" applyBorder="1" applyAlignment="1" applyProtection="1">
      <alignment horizontal="center" vertical="center" wrapText="1"/>
      <protection hidden="1"/>
    </xf>
    <xf numFmtId="4" fontId="3" fillId="34" borderId="14" xfId="61" applyNumberFormat="1" applyFont="1" applyFill="1" applyBorder="1" applyAlignment="1" applyProtection="1">
      <alignment horizontal="center" vertical="center" wrapText="1"/>
      <protection hidden="1"/>
    </xf>
    <xf numFmtId="4" fontId="3" fillId="34" borderId="28" xfId="61" applyNumberFormat="1" applyFont="1" applyFill="1" applyBorder="1" applyAlignment="1" applyProtection="1">
      <alignment horizontal="center" vertical="center" wrapText="1"/>
      <protection hidden="1"/>
    </xf>
    <xf numFmtId="4" fontId="3" fillId="0" borderId="31" xfId="61" applyNumberFormat="1" applyFont="1" applyFill="1" applyBorder="1" applyAlignment="1" applyProtection="1">
      <alignment horizontal="center" vertical="center" wrapText="1"/>
      <protection hidden="1"/>
    </xf>
    <xf numFmtId="4" fontId="5" fillId="33" borderId="32" xfId="61" applyNumberFormat="1" applyFont="1" applyFill="1" applyBorder="1" applyAlignment="1">
      <alignment/>
    </xf>
    <xf numFmtId="4" fontId="5" fillId="33" borderId="33" xfId="61" applyNumberFormat="1" applyFont="1" applyFill="1" applyBorder="1" applyAlignment="1">
      <alignment/>
    </xf>
    <xf numFmtId="4" fontId="6" fillId="33" borderId="16" xfId="61" applyNumberFormat="1" applyFont="1" applyFill="1" applyBorder="1" applyAlignment="1">
      <alignment/>
    </xf>
    <xf numFmtId="4" fontId="6" fillId="33" borderId="34" xfId="61" applyNumberFormat="1" applyFont="1" applyFill="1" applyBorder="1" applyAlignment="1">
      <alignment/>
    </xf>
    <xf numFmtId="0" fontId="3" fillId="33" borderId="23" xfId="53" applyFont="1" applyFill="1" applyBorder="1" applyAlignment="1">
      <alignment wrapText="1"/>
      <protection/>
    </xf>
    <xf numFmtId="49" fontId="2" fillId="33" borderId="35" xfId="53" applyNumberFormat="1" applyFont="1" applyFill="1" applyBorder="1" applyAlignment="1" applyProtection="1">
      <alignment horizontal="center" vertical="center" wrapText="1"/>
      <protection hidden="1"/>
    </xf>
    <xf numFmtId="49" fontId="3" fillId="33" borderId="26" xfId="53" applyNumberFormat="1" applyFont="1" applyFill="1" applyBorder="1" applyAlignment="1" applyProtection="1">
      <alignment horizontal="center" vertical="center"/>
      <protection hidden="1"/>
    </xf>
    <xf numFmtId="49" fontId="6" fillId="33" borderId="26" xfId="53" applyNumberFormat="1" applyFont="1" applyFill="1" applyBorder="1" applyAlignment="1" applyProtection="1">
      <alignment horizontal="center" vertical="center" wrapText="1"/>
      <protection hidden="1"/>
    </xf>
    <xf numFmtId="49" fontId="2" fillId="34" borderId="26" xfId="53" applyNumberFormat="1" applyFont="1" applyFill="1" applyBorder="1" applyAlignment="1">
      <alignment horizontal="center" vertical="center"/>
      <protection/>
    </xf>
    <xf numFmtId="49" fontId="3" fillId="33" borderId="26" xfId="53" applyNumberFormat="1" applyFont="1" applyFill="1" applyBorder="1" applyAlignment="1">
      <alignment horizontal="center" vertical="center"/>
      <protection/>
    </xf>
    <xf numFmtId="49" fontId="3" fillId="34" borderId="26" xfId="53" applyNumberFormat="1" applyFont="1" applyFill="1" applyBorder="1" applyAlignment="1">
      <alignment horizontal="center" vertical="center"/>
      <protection/>
    </xf>
    <xf numFmtId="49" fontId="2" fillId="33" borderId="26" xfId="53" applyNumberFormat="1" applyFont="1" applyFill="1" applyBorder="1" applyAlignment="1">
      <alignment horizontal="center" vertical="center" wrapText="1"/>
      <protection/>
    </xf>
    <xf numFmtId="49" fontId="3" fillId="33" borderId="26" xfId="53" applyNumberFormat="1" applyFont="1" applyFill="1" applyBorder="1" applyAlignment="1">
      <alignment horizontal="center" vertical="center" wrapText="1"/>
      <protection/>
    </xf>
    <xf numFmtId="49" fontId="2" fillId="33" borderId="36" xfId="53" applyNumberFormat="1" applyFont="1" applyFill="1" applyBorder="1" applyAlignment="1" applyProtection="1">
      <alignment horizontal="center" vertical="center" wrapText="1"/>
      <protection hidden="1"/>
    </xf>
    <xf numFmtId="49" fontId="3" fillId="33" borderId="36" xfId="53" applyNumberFormat="1" applyFont="1" applyFill="1" applyBorder="1" applyAlignment="1" applyProtection="1">
      <alignment horizontal="center" vertical="center" wrapText="1"/>
      <protection hidden="1"/>
    </xf>
    <xf numFmtId="49" fontId="3" fillId="34" borderId="26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36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26" xfId="53" applyNumberFormat="1" applyFont="1" applyFill="1" applyBorder="1" applyAlignment="1">
      <alignment horizontal="center" vertical="center"/>
      <protection/>
    </xf>
    <xf numFmtId="49" fontId="9" fillId="33" borderId="37" xfId="53" applyNumberFormat="1" applyFont="1" applyFill="1" applyBorder="1" applyAlignment="1">
      <alignment horizontal="center"/>
      <protection/>
    </xf>
    <xf numFmtId="49" fontId="2" fillId="33" borderId="12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25" xfId="0" applyNumberFormat="1" applyFont="1" applyBorder="1" applyAlignment="1">
      <alignment wrapText="1"/>
    </xf>
    <xf numFmtId="49" fontId="3" fillId="33" borderId="25" xfId="53" applyNumberFormat="1" applyFont="1" applyFill="1" applyBorder="1" applyAlignment="1" applyProtection="1">
      <alignment horizontal="left" vertical="center" wrapText="1"/>
      <protection hidden="1"/>
    </xf>
    <xf numFmtId="49" fontId="2" fillId="33" borderId="25" xfId="53" applyNumberFormat="1" applyFont="1" applyFill="1" applyBorder="1" applyAlignment="1">
      <alignment horizontal="left" vertical="center" wrapText="1"/>
      <protection/>
    </xf>
    <xf numFmtId="49" fontId="3" fillId="33" borderId="25" xfId="53" applyNumberFormat="1" applyFont="1" applyFill="1" applyBorder="1" applyAlignment="1">
      <alignment horizontal="left" vertical="center" wrapText="1"/>
      <protection/>
    </xf>
    <xf numFmtId="49" fontId="3" fillId="0" borderId="25" xfId="53" applyNumberFormat="1" applyFont="1" applyFill="1" applyBorder="1" applyAlignment="1" applyProtection="1">
      <alignment wrapText="1"/>
      <protection hidden="1"/>
    </xf>
    <xf numFmtId="49" fontId="3" fillId="0" borderId="25" xfId="53" applyNumberFormat="1" applyFont="1" applyFill="1" applyBorder="1" applyAlignment="1" applyProtection="1">
      <alignment horizontal="left" vertical="center" wrapText="1"/>
      <protection hidden="1"/>
    </xf>
    <xf numFmtId="49" fontId="3" fillId="0" borderId="38" xfId="53" applyNumberFormat="1" applyFont="1" applyFill="1" applyBorder="1" applyAlignment="1" applyProtection="1">
      <alignment horizontal="left" vertical="center" wrapText="1"/>
      <protection hidden="1"/>
    </xf>
    <xf numFmtId="49" fontId="6" fillId="33" borderId="25" xfId="53" applyNumberFormat="1" applyFont="1" applyFill="1" applyBorder="1" applyAlignment="1" applyProtection="1">
      <alignment horizontal="left" vertical="center" wrapText="1"/>
      <protection hidden="1"/>
    </xf>
    <xf numFmtId="49" fontId="3" fillId="0" borderId="25" xfId="53" applyNumberFormat="1" applyFont="1" applyFill="1" applyBorder="1" applyAlignment="1">
      <alignment wrapText="1"/>
      <protection/>
    </xf>
    <xf numFmtId="49" fontId="3" fillId="33" borderId="25" xfId="53" applyNumberFormat="1" applyFont="1" applyFill="1" applyBorder="1" applyAlignment="1">
      <alignment wrapText="1"/>
      <protection/>
    </xf>
    <xf numFmtId="49" fontId="3" fillId="0" borderId="25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33" borderId="25" xfId="53" applyNumberFormat="1" applyFont="1" applyFill="1" applyBorder="1">
      <alignment/>
      <protection/>
    </xf>
    <xf numFmtId="49" fontId="2" fillId="33" borderId="25" xfId="53" applyNumberFormat="1" applyFont="1" applyFill="1" applyBorder="1" applyAlignment="1" applyProtection="1">
      <alignment horizontal="left" vertical="center" wrapText="1"/>
      <protection hidden="1"/>
    </xf>
    <xf numFmtId="49" fontId="11" fillId="33" borderId="25" xfId="53" applyNumberFormat="1" applyFont="1" applyFill="1" applyBorder="1" applyAlignment="1" applyProtection="1">
      <alignment horizontal="left" vertical="center" wrapText="1"/>
      <protection hidden="1"/>
    </xf>
    <xf numFmtId="49" fontId="2" fillId="33" borderId="25" xfId="53" applyNumberFormat="1" applyFont="1" applyFill="1" applyBorder="1" applyAlignment="1" applyProtection="1">
      <alignment vertical="center" wrapText="1"/>
      <protection hidden="1"/>
    </xf>
    <xf numFmtId="49" fontId="3" fillId="33" borderId="25" xfId="53" applyNumberFormat="1" applyFont="1" applyFill="1" applyBorder="1" applyAlignment="1" applyProtection="1">
      <alignment vertical="center" wrapText="1"/>
      <protection hidden="1"/>
    </xf>
    <xf numFmtId="49" fontId="2" fillId="0" borderId="21" xfId="0" applyNumberFormat="1" applyFont="1" applyBorder="1" applyAlignment="1">
      <alignment wrapText="1"/>
    </xf>
    <xf numFmtId="49" fontId="3" fillId="34" borderId="25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23" xfId="0" applyFont="1" applyBorder="1" applyAlignment="1">
      <alignment wrapText="1"/>
    </xf>
    <xf numFmtId="49" fontId="2" fillId="34" borderId="38" xfId="53" applyNumberFormat="1" applyFont="1" applyFill="1" applyBorder="1" applyAlignment="1">
      <alignment wrapText="1"/>
      <protection/>
    </xf>
    <xf numFmtId="49" fontId="3" fillId="33" borderId="39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40" xfId="61" applyNumberFormat="1" applyFont="1" applyFill="1" applyBorder="1" applyAlignment="1" applyProtection="1">
      <alignment horizontal="center" vertical="center" wrapText="1"/>
      <protection hidden="1"/>
    </xf>
    <xf numFmtId="188" fontId="2" fillId="0" borderId="41" xfId="53" applyNumberFormat="1" applyFont="1" applyFill="1" applyBorder="1" applyAlignment="1" applyProtection="1">
      <alignment horizontal="left" vertical="center" wrapText="1"/>
      <protection hidden="1"/>
    </xf>
    <xf numFmtId="188" fontId="3" fillId="0" borderId="41" xfId="53" applyNumberFormat="1" applyFont="1" applyFill="1" applyBorder="1" applyAlignment="1" applyProtection="1">
      <alignment horizontal="left" vertical="center" wrapText="1"/>
      <protection hidden="1"/>
    </xf>
    <xf numFmtId="188" fontId="3" fillId="0" borderId="38" xfId="53" applyNumberFormat="1" applyFont="1" applyFill="1" applyBorder="1" applyAlignment="1" applyProtection="1">
      <alignment horizontal="left" vertical="center" wrapText="1"/>
      <protection hidden="1"/>
    </xf>
    <xf numFmtId="49" fontId="2" fillId="33" borderId="10" xfId="53" applyNumberFormat="1" applyFont="1" applyFill="1" applyBorder="1" applyAlignment="1">
      <alignment horizontal="center"/>
      <protection/>
    </xf>
    <xf numFmtId="49" fontId="2" fillId="33" borderId="24" xfId="53" applyNumberFormat="1" applyFont="1" applyFill="1" applyBorder="1" applyAlignment="1">
      <alignment horizontal="center"/>
      <protection/>
    </xf>
    <xf numFmtId="49" fontId="3" fillId="33" borderId="24" xfId="53" applyNumberFormat="1" applyFont="1" applyFill="1" applyBorder="1" applyAlignment="1">
      <alignment horizontal="center" vertical="center"/>
      <protection/>
    </xf>
    <xf numFmtId="49" fontId="3" fillId="33" borderId="24" xfId="53" applyNumberFormat="1" applyFont="1" applyFill="1" applyBorder="1" applyAlignment="1">
      <alignment horizontal="center"/>
      <protection/>
    </xf>
    <xf numFmtId="4" fontId="2" fillId="0" borderId="40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53" applyFont="1" applyFill="1" applyAlignment="1" applyProtection="1">
      <alignment horizontal="center" vertical="center" wrapText="1"/>
      <protection hidden="1"/>
    </xf>
    <xf numFmtId="0" fontId="7" fillId="33" borderId="0" xfId="53" applyFont="1" applyFill="1" applyAlignment="1">
      <alignment horizontal="right"/>
      <protection/>
    </xf>
    <xf numFmtId="0" fontId="7" fillId="0" borderId="0" xfId="53" applyFont="1" applyFill="1" applyAlignment="1" applyProtection="1">
      <alignment horizontal="right"/>
      <protection hidden="1"/>
    </xf>
    <xf numFmtId="0" fontId="2" fillId="33" borderId="42" xfId="53" applyNumberFormat="1" applyFont="1" applyFill="1" applyBorder="1" applyAlignment="1" applyProtection="1">
      <alignment horizontal="center" vertical="center"/>
      <protection hidden="1"/>
    </xf>
    <xf numFmtId="0" fontId="2" fillId="33" borderId="21" xfId="53" applyNumberFormat="1" applyFont="1" applyFill="1" applyBorder="1" applyAlignment="1" applyProtection="1">
      <alignment horizontal="center" vertical="center"/>
      <protection hidden="1"/>
    </xf>
    <xf numFmtId="0" fontId="2" fillId="33" borderId="22" xfId="53" applyNumberFormat="1" applyFont="1" applyFill="1" applyBorder="1" applyAlignment="1" applyProtection="1">
      <alignment horizontal="center" vertical="center"/>
      <protection hidden="1"/>
    </xf>
    <xf numFmtId="0" fontId="2" fillId="33" borderId="43" xfId="53" applyNumberFormat="1" applyFont="1" applyFill="1" applyBorder="1" applyAlignment="1" applyProtection="1">
      <alignment horizontal="center" vertical="center"/>
      <protection hidden="1"/>
    </xf>
    <xf numFmtId="0" fontId="2" fillId="33" borderId="44" xfId="53" applyNumberFormat="1" applyFont="1" applyFill="1" applyBorder="1" applyAlignment="1" applyProtection="1">
      <alignment horizontal="center" vertical="center"/>
      <protection hidden="1"/>
    </xf>
    <xf numFmtId="0" fontId="2" fillId="33" borderId="12" xfId="53" applyNumberFormat="1" applyFont="1" applyFill="1" applyBorder="1" applyAlignment="1" applyProtection="1">
      <alignment horizontal="center" vertical="center"/>
      <protection hidden="1"/>
    </xf>
    <xf numFmtId="0" fontId="2" fillId="33" borderId="45" xfId="53" applyNumberFormat="1" applyFont="1" applyFill="1" applyBorder="1" applyAlignment="1" applyProtection="1">
      <alignment horizontal="center" vertical="center"/>
      <protection hidden="1"/>
    </xf>
    <xf numFmtId="2" fontId="2" fillId="33" borderId="46" xfId="53" applyNumberFormat="1" applyFont="1" applyFill="1" applyBorder="1" applyAlignment="1" applyProtection="1">
      <alignment horizontal="center" vertical="center" wrapText="1"/>
      <protection hidden="1"/>
    </xf>
    <xf numFmtId="2" fontId="2" fillId="33" borderId="47" xfId="53" applyNumberFormat="1" applyFont="1" applyFill="1" applyBorder="1" applyAlignment="1" applyProtection="1">
      <alignment horizontal="center" vertical="center" wrapText="1"/>
      <protection hidden="1"/>
    </xf>
    <xf numFmtId="2" fontId="2" fillId="33" borderId="43" xfId="53" applyNumberFormat="1" applyFont="1" applyFill="1" applyBorder="1" applyAlignment="1" applyProtection="1">
      <alignment horizontal="center" vertical="center" wrapText="1"/>
      <protection hidden="1"/>
    </xf>
    <xf numFmtId="2" fontId="2" fillId="0" borderId="27" xfId="53" applyNumberFormat="1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2"/>
  <sheetViews>
    <sheetView tabSelected="1" view="pageBreakPreview" zoomScale="120" zoomScaleSheetLayoutView="120" workbookViewId="0" topLeftCell="A1">
      <selection activeCell="A15" sqref="A15"/>
    </sheetView>
  </sheetViews>
  <sheetFormatPr defaultColWidth="9.00390625" defaultRowHeight="12.75"/>
  <cols>
    <col min="1" max="1" width="54.875" style="2" customWidth="1"/>
    <col min="2" max="2" width="17.625" style="3" customWidth="1"/>
    <col min="3" max="3" width="8.875" style="3" customWidth="1"/>
    <col min="4" max="4" width="16.00390625" style="10" customWidth="1"/>
    <col min="5" max="5" width="16.375" style="2" customWidth="1"/>
    <col min="6" max="6" width="15.625" style="2" customWidth="1"/>
    <col min="7" max="7" width="7.875" style="2" customWidth="1"/>
    <col min="8" max="8" width="6.625" style="2" customWidth="1"/>
    <col min="9" max="9" width="6.125" style="2" bestFit="1" customWidth="1"/>
    <col min="10" max="10" width="8.875" style="2" bestFit="1" customWidth="1"/>
    <col min="11" max="11" width="14.00390625" style="2" customWidth="1"/>
    <col min="12" max="16384" width="9.125" style="2" customWidth="1"/>
  </cols>
  <sheetData>
    <row r="1" spans="2:6" ht="12">
      <c r="B1" s="159" t="s">
        <v>84</v>
      </c>
      <c r="C1" s="159"/>
      <c r="D1" s="159"/>
      <c r="E1" s="159"/>
      <c r="F1" s="159"/>
    </row>
    <row r="2" spans="2:6" ht="12">
      <c r="B2" s="159" t="s">
        <v>5</v>
      </c>
      <c r="C2" s="159"/>
      <c r="D2" s="159"/>
      <c r="E2" s="159"/>
      <c r="F2" s="159"/>
    </row>
    <row r="3" spans="1:6" ht="12.75" customHeight="1">
      <c r="A3" s="4"/>
      <c r="B3" s="160" t="s">
        <v>153</v>
      </c>
      <c r="C3" s="160"/>
      <c r="D3" s="160"/>
      <c r="E3" s="160"/>
      <c r="F3" s="160"/>
    </row>
    <row r="4" spans="1:5" ht="12.75" customHeight="1">
      <c r="A4" s="4"/>
      <c r="B4" s="5"/>
      <c r="C4" s="5"/>
      <c r="D4" s="6"/>
      <c r="E4" s="4"/>
    </row>
    <row r="5" spans="1:5" ht="89.25" customHeight="1" thickBot="1">
      <c r="A5" s="158" t="s">
        <v>110</v>
      </c>
      <c r="B5" s="158"/>
      <c r="C5" s="158"/>
      <c r="D5" s="158"/>
      <c r="E5" s="158"/>
    </row>
    <row r="6" spans="1:10" ht="13.5" customHeight="1" thickBot="1">
      <c r="A6" s="161" t="s">
        <v>0</v>
      </c>
      <c r="B6" s="164"/>
      <c r="C6" s="165"/>
      <c r="D6" s="168" t="s">
        <v>111</v>
      </c>
      <c r="E6" s="169" t="s">
        <v>94</v>
      </c>
      <c r="F6" s="170"/>
      <c r="G6" s="7"/>
      <c r="H6" s="7"/>
      <c r="I6" s="7"/>
      <c r="J6" s="7"/>
    </row>
    <row r="7" spans="1:10" ht="12" customHeight="1" thickBot="1">
      <c r="A7" s="162"/>
      <c r="B7" s="166"/>
      <c r="C7" s="167"/>
      <c r="D7" s="168"/>
      <c r="E7" s="42" t="s">
        <v>96</v>
      </c>
      <c r="F7" s="42" t="s">
        <v>112</v>
      </c>
      <c r="G7" s="36"/>
      <c r="H7" s="7"/>
      <c r="I7" s="7"/>
      <c r="J7" s="7"/>
    </row>
    <row r="8" spans="1:11" ht="13.5" customHeight="1" thickBot="1">
      <c r="A8" s="163"/>
      <c r="B8" s="126" t="s">
        <v>6</v>
      </c>
      <c r="C8" s="23" t="s">
        <v>7</v>
      </c>
      <c r="D8" s="168"/>
      <c r="E8" s="43" t="s">
        <v>95</v>
      </c>
      <c r="F8" s="43" t="s">
        <v>95</v>
      </c>
      <c r="G8" s="36"/>
      <c r="H8" s="7"/>
      <c r="I8" s="7"/>
      <c r="J8" s="7"/>
      <c r="K8" s="20"/>
    </row>
    <row r="9" spans="1:11" ht="13.5" customHeight="1" thickBot="1">
      <c r="A9" s="25">
        <v>1</v>
      </c>
      <c r="B9" s="22" t="s">
        <v>87</v>
      </c>
      <c r="C9" s="22" t="s">
        <v>52</v>
      </c>
      <c r="D9" s="21" t="s">
        <v>53</v>
      </c>
      <c r="E9" s="35"/>
      <c r="F9" s="41"/>
      <c r="G9" s="36"/>
      <c r="H9" s="7"/>
      <c r="I9" s="7"/>
      <c r="J9" s="7"/>
      <c r="K9" s="19"/>
    </row>
    <row r="10" spans="1:11" ht="47.25" customHeight="1">
      <c r="A10" s="73" t="s">
        <v>142</v>
      </c>
      <c r="B10" s="68" t="s">
        <v>25</v>
      </c>
      <c r="C10" s="27" t="s">
        <v>2</v>
      </c>
      <c r="D10" s="76">
        <f>D13</f>
        <v>290036.23</v>
      </c>
      <c r="E10" s="76">
        <f>E13</f>
        <v>278480.75</v>
      </c>
      <c r="F10" s="77">
        <f>F13</f>
        <v>299453.47</v>
      </c>
      <c r="G10" s="36"/>
      <c r="H10" s="7"/>
      <c r="I10" s="7"/>
      <c r="J10" s="7"/>
      <c r="K10" s="19"/>
    </row>
    <row r="11" spans="1:11" ht="22.5" customHeight="1">
      <c r="A11" s="127" t="s">
        <v>139</v>
      </c>
      <c r="B11" s="66" t="s">
        <v>24</v>
      </c>
      <c r="C11" s="15" t="s">
        <v>2</v>
      </c>
      <c r="D11" s="78">
        <f>D12</f>
        <v>290036.23</v>
      </c>
      <c r="E11" s="78">
        <f aca="true" t="shared" si="0" ref="E11:F13">E12</f>
        <v>278480.75</v>
      </c>
      <c r="F11" s="71">
        <f t="shared" si="0"/>
        <v>299453.47</v>
      </c>
      <c r="G11" s="36"/>
      <c r="H11" s="7"/>
      <c r="I11" s="7"/>
      <c r="J11" s="7"/>
      <c r="K11" s="19"/>
    </row>
    <row r="12" spans="1:11" ht="27" customHeight="1">
      <c r="A12" s="128" t="s">
        <v>67</v>
      </c>
      <c r="B12" s="66" t="s">
        <v>68</v>
      </c>
      <c r="C12" s="15" t="s">
        <v>2</v>
      </c>
      <c r="D12" s="78">
        <f>D13</f>
        <v>290036.23</v>
      </c>
      <c r="E12" s="78">
        <f t="shared" si="0"/>
        <v>278480.75</v>
      </c>
      <c r="F12" s="71">
        <f t="shared" si="0"/>
        <v>299453.47</v>
      </c>
      <c r="G12" s="36"/>
      <c r="H12" s="7"/>
      <c r="I12" s="7"/>
      <c r="J12" s="7"/>
      <c r="K12" s="19"/>
    </row>
    <row r="13" spans="1:11" ht="19.5" customHeight="1">
      <c r="A13" s="54" t="s">
        <v>148</v>
      </c>
      <c r="B13" s="66" t="s">
        <v>68</v>
      </c>
      <c r="C13" s="15" t="s">
        <v>12</v>
      </c>
      <c r="D13" s="78">
        <f>D14</f>
        <v>290036.23</v>
      </c>
      <c r="E13" s="78">
        <f t="shared" si="0"/>
        <v>278480.75</v>
      </c>
      <c r="F13" s="71">
        <f t="shared" si="0"/>
        <v>299453.47</v>
      </c>
      <c r="G13" s="36"/>
      <c r="H13" s="7"/>
      <c r="I13" s="7"/>
      <c r="J13" s="7"/>
      <c r="K13" s="19"/>
    </row>
    <row r="14" spans="1:11" ht="15.75" customHeight="1">
      <c r="A14" s="132" t="s">
        <v>140</v>
      </c>
      <c r="B14" s="66" t="s">
        <v>68</v>
      </c>
      <c r="C14" s="15" t="s">
        <v>10</v>
      </c>
      <c r="D14" s="78">
        <f>244947.49+45088.74</f>
        <v>290036.23</v>
      </c>
      <c r="E14" s="78">
        <v>278480.75</v>
      </c>
      <c r="F14" s="71">
        <v>299453.47</v>
      </c>
      <c r="G14" s="36" t="s">
        <v>97</v>
      </c>
      <c r="H14" s="7"/>
      <c r="I14" s="7"/>
      <c r="J14" s="7"/>
      <c r="K14" s="19"/>
    </row>
    <row r="15" spans="1:11" ht="60" customHeight="1">
      <c r="A15" s="171" t="s">
        <v>116</v>
      </c>
      <c r="B15" s="112" t="s">
        <v>36</v>
      </c>
      <c r="C15" s="29" t="s">
        <v>2</v>
      </c>
      <c r="D15" s="76">
        <f>D16</f>
        <v>2000</v>
      </c>
      <c r="E15" s="76">
        <f aca="true" t="shared" si="1" ref="E15:F18">E16</f>
        <v>2000</v>
      </c>
      <c r="F15" s="77">
        <f t="shared" si="1"/>
        <v>2000</v>
      </c>
      <c r="G15" s="36" t="s">
        <v>97</v>
      </c>
      <c r="H15" s="7"/>
      <c r="I15" s="7"/>
      <c r="J15" s="7"/>
      <c r="K15" s="19"/>
    </row>
    <row r="16" spans="1:11" ht="32.25" customHeight="1">
      <c r="A16" s="132" t="s">
        <v>117</v>
      </c>
      <c r="B16" s="66" t="s">
        <v>37</v>
      </c>
      <c r="C16" s="15" t="s">
        <v>2</v>
      </c>
      <c r="D16" s="78">
        <f>D18</f>
        <v>2000</v>
      </c>
      <c r="E16" s="78">
        <f>E18</f>
        <v>2000</v>
      </c>
      <c r="F16" s="71">
        <f>F18</f>
        <v>2000</v>
      </c>
      <c r="G16" s="36"/>
      <c r="H16" s="7"/>
      <c r="I16" s="7"/>
      <c r="J16" s="7"/>
      <c r="K16" s="19"/>
    </row>
    <row r="17" spans="1:11" ht="22.5">
      <c r="A17" s="132" t="s">
        <v>118</v>
      </c>
      <c r="B17" s="66" t="s">
        <v>38</v>
      </c>
      <c r="C17" s="15" t="s">
        <v>2</v>
      </c>
      <c r="D17" s="79">
        <f>D18</f>
        <v>2000</v>
      </c>
      <c r="E17" s="79">
        <f>E18</f>
        <v>2000</v>
      </c>
      <c r="F17" s="79">
        <f>F18</f>
        <v>2000</v>
      </c>
      <c r="G17" s="36"/>
      <c r="H17" s="7"/>
      <c r="I17" s="7"/>
      <c r="J17" s="7"/>
      <c r="K17" s="19"/>
    </row>
    <row r="18" spans="1:11" ht="19.5" customHeight="1">
      <c r="A18" s="54" t="s">
        <v>148</v>
      </c>
      <c r="B18" s="66" t="s">
        <v>38</v>
      </c>
      <c r="C18" s="15" t="s">
        <v>12</v>
      </c>
      <c r="D18" s="79">
        <f>D19</f>
        <v>2000</v>
      </c>
      <c r="E18" s="79">
        <f t="shared" si="1"/>
        <v>2000</v>
      </c>
      <c r="F18" s="80">
        <f t="shared" si="1"/>
        <v>2000</v>
      </c>
      <c r="G18" s="36"/>
      <c r="H18" s="7"/>
      <c r="I18" s="7"/>
      <c r="J18" s="7"/>
      <c r="K18" s="19"/>
    </row>
    <row r="19" spans="1:11" ht="14.25" customHeight="1">
      <c r="A19" s="133" t="s">
        <v>140</v>
      </c>
      <c r="B19" s="113" t="s">
        <v>38</v>
      </c>
      <c r="C19" s="16" t="s">
        <v>10</v>
      </c>
      <c r="D19" s="81">
        <v>2000</v>
      </c>
      <c r="E19" s="81">
        <v>2000</v>
      </c>
      <c r="F19" s="82">
        <v>2000</v>
      </c>
      <c r="G19" s="36"/>
      <c r="H19" s="7"/>
      <c r="I19" s="7"/>
      <c r="J19" s="7"/>
      <c r="K19" s="19"/>
    </row>
    <row r="20" spans="1:11" ht="48" customHeight="1">
      <c r="A20" s="134" t="s">
        <v>143</v>
      </c>
      <c r="B20" s="114" t="s">
        <v>65</v>
      </c>
      <c r="C20" s="14" t="s">
        <v>2</v>
      </c>
      <c r="D20" s="83">
        <f>D22</f>
        <v>20000</v>
      </c>
      <c r="E20" s="83">
        <f>E22</f>
        <v>20000</v>
      </c>
      <c r="F20" s="69">
        <f>F22</f>
        <v>20000</v>
      </c>
      <c r="G20" s="36"/>
      <c r="H20" s="7"/>
      <c r="I20" s="7"/>
      <c r="J20" s="7"/>
      <c r="K20" s="19"/>
    </row>
    <row r="21" spans="1:11" ht="36" customHeight="1">
      <c r="A21" s="146" t="s">
        <v>144</v>
      </c>
      <c r="B21" s="66" t="s">
        <v>145</v>
      </c>
      <c r="C21" s="15" t="s">
        <v>2</v>
      </c>
      <c r="D21" s="78">
        <f>D22</f>
        <v>20000</v>
      </c>
      <c r="E21" s="78">
        <f>E22</f>
        <v>20000</v>
      </c>
      <c r="F21" s="71">
        <f>F22</f>
        <v>20000</v>
      </c>
      <c r="G21" s="36"/>
      <c r="H21" s="7"/>
      <c r="I21" s="7"/>
      <c r="J21" s="7"/>
      <c r="K21" s="19"/>
    </row>
    <row r="22" spans="1:11" ht="24.75" customHeight="1">
      <c r="A22" s="128" t="s">
        <v>101</v>
      </c>
      <c r="B22" s="66" t="s">
        <v>146</v>
      </c>
      <c r="C22" s="15" t="s">
        <v>2</v>
      </c>
      <c r="D22" s="78">
        <f>D24</f>
        <v>20000</v>
      </c>
      <c r="E22" s="78">
        <f>E24</f>
        <v>20000</v>
      </c>
      <c r="F22" s="71">
        <f>F24</f>
        <v>20000</v>
      </c>
      <c r="G22" s="36"/>
      <c r="H22" s="7"/>
      <c r="I22" s="7"/>
      <c r="J22" s="7"/>
      <c r="K22" s="19"/>
    </row>
    <row r="23" spans="1:11" ht="24.75" customHeight="1">
      <c r="A23" s="54" t="s">
        <v>148</v>
      </c>
      <c r="B23" s="66" t="s">
        <v>146</v>
      </c>
      <c r="C23" s="15" t="s">
        <v>12</v>
      </c>
      <c r="D23" s="78">
        <f>D24</f>
        <v>20000</v>
      </c>
      <c r="E23" s="78">
        <f>E24</f>
        <v>20000</v>
      </c>
      <c r="F23" s="71">
        <f>F24</f>
        <v>20000</v>
      </c>
      <c r="G23" s="36"/>
      <c r="H23" s="7"/>
      <c r="I23" s="7"/>
      <c r="J23" s="7"/>
      <c r="K23" s="19"/>
    </row>
    <row r="24" spans="1:11" ht="14.25" customHeight="1">
      <c r="A24" s="133" t="s">
        <v>140</v>
      </c>
      <c r="B24" s="148" t="s">
        <v>146</v>
      </c>
      <c r="C24" s="15" t="s">
        <v>10</v>
      </c>
      <c r="D24" s="78">
        <v>20000</v>
      </c>
      <c r="E24" s="45">
        <v>20000</v>
      </c>
      <c r="F24" s="46">
        <v>20000</v>
      </c>
      <c r="G24" s="36" t="s">
        <v>97</v>
      </c>
      <c r="H24" s="7"/>
      <c r="I24" s="7"/>
      <c r="J24" s="7"/>
      <c r="K24" s="19"/>
    </row>
    <row r="25" spans="1:11" s="59" customFormat="1" ht="42.75" customHeight="1">
      <c r="A25" s="147" t="s">
        <v>102</v>
      </c>
      <c r="B25" s="115" t="s">
        <v>39</v>
      </c>
      <c r="C25" s="64" t="s">
        <v>2</v>
      </c>
      <c r="D25" s="84">
        <f>D26+D35+D39</f>
        <v>2692979.58</v>
      </c>
      <c r="E25" s="84">
        <f>E26+E35+E39</f>
        <v>1847766.4100000001</v>
      </c>
      <c r="F25" s="84">
        <f>F26+F35+F39</f>
        <v>2581344.81</v>
      </c>
      <c r="G25" s="56"/>
      <c r="H25" s="57"/>
      <c r="I25" s="57"/>
      <c r="J25" s="57"/>
      <c r="K25" s="58"/>
    </row>
    <row r="26" spans="1:11" ht="21.75" customHeight="1">
      <c r="A26" s="135" t="s">
        <v>98</v>
      </c>
      <c r="B26" s="116" t="s">
        <v>74</v>
      </c>
      <c r="C26" s="18" t="s">
        <v>2</v>
      </c>
      <c r="D26" s="44">
        <f>D27</f>
        <v>2196948.18</v>
      </c>
      <c r="E26" s="44">
        <f>E27</f>
        <v>1349735.01</v>
      </c>
      <c r="F26" s="44">
        <f>F27</f>
        <v>2083313.4100000001</v>
      </c>
      <c r="G26" s="36"/>
      <c r="H26" s="7"/>
      <c r="I26" s="7"/>
      <c r="J26" s="7"/>
      <c r="K26" s="19"/>
    </row>
    <row r="27" spans="1:11" ht="47.25" customHeight="1">
      <c r="A27" s="111" t="s">
        <v>147</v>
      </c>
      <c r="B27" s="116" t="s">
        <v>104</v>
      </c>
      <c r="C27" s="18" t="s">
        <v>2</v>
      </c>
      <c r="D27" s="44">
        <f>D28+D30+D32</f>
        <v>2196948.18</v>
      </c>
      <c r="E27" s="44">
        <f>E28+E30+E32</f>
        <v>1349735.01</v>
      </c>
      <c r="F27" s="44">
        <f>F28+F30+F32</f>
        <v>2083313.4100000001</v>
      </c>
      <c r="G27" s="36"/>
      <c r="H27" s="7"/>
      <c r="I27" s="7"/>
      <c r="J27" s="7"/>
      <c r="K27" s="19"/>
    </row>
    <row r="28" spans="1:11" ht="43.5" customHeight="1">
      <c r="A28" s="136" t="s">
        <v>135</v>
      </c>
      <c r="B28" s="116" t="s">
        <v>104</v>
      </c>
      <c r="C28" s="18" t="s">
        <v>9</v>
      </c>
      <c r="D28" s="44">
        <f>D29</f>
        <v>1314130.75</v>
      </c>
      <c r="E28" s="44">
        <f aca="true" t="shared" si="2" ref="D28:F30">E29</f>
        <v>1255695.98</v>
      </c>
      <c r="F28" s="44">
        <f t="shared" si="2"/>
        <v>1255695.98</v>
      </c>
      <c r="G28" s="36"/>
      <c r="H28" s="7"/>
      <c r="I28" s="7"/>
      <c r="J28" s="7"/>
      <c r="K28" s="19"/>
    </row>
    <row r="29" spans="1:11" s="59" customFormat="1" ht="17.25" customHeight="1">
      <c r="A29" s="137" t="s">
        <v>137</v>
      </c>
      <c r="B29" s="117" t="s">
        <v>104</v>
      </c>
      <c r="C29" s="60" t="s">
        <v>17</v>
      </c>
      <c r="D29" s="61">
        <f>1255695.98+58434.77</f>
        <v>1314130.75</v>
      </c>
      <c r="E29" s="61">
        <v>1255695.98</v>
      </c>
      <c r="F29" s="85">
        <f>1255695.98</f>
        <v>1255695.98</v>
      </c>
      <c r="G29" s="56"/>
      <c r="H29" s="57"/>
      <c r="I29" s="57"/>
      <c r="J29" s="57"/>
      <c r="K29" s="58"/>
    </row>
    <row r="30" spans="1:11" ht="21.75" customHeight="1">
      <c r="A30" s="54" t="s">
        <v>148</v>
      </c>
      <c r="B30" s="116" t="s">
        <v>104</v>
      </c>
      <c r="C30" s="18" t="s">
        <v>12</v>
      </c>
      <c r="D30" s="44">
        <f t="shared" si="2"/>
        <v>856817.43</v>
      </c>
      <c r="E30" s="44">
        <f t="shared" si="2"/>
        <v>93039.03</v>
      </c>
      <c r="F30" s="47">
        <f t="shared" si="2"/>
        <v>826617.43</v>
      </c>
      <c r="G30" s="36"/>
      <c r="H30" s="7"/>
      <c r="I30" s="7"/>
      <c r="J30" s="7"/>
      <c r="K30" s="19"/>
    </row>
    <row r="31" spans="1:11" ht="18" customHeight="1">
      <c r="A31" s="133" t="s">
        <v>140</v>
      </c>
      <c r="B31" s="116" t="s">
        <v>104</v>
      </c>
      <c r="C31" s="18" t="s">
        <v>10</v>
      </c>
      <c r="D31" s="44">
        <f>856817.43</f>
        <v>856817.43</v>
      </c>
      <c r="E31" s="45">
        <f>93039.03</f>
        <v>93039.03</v>
      </c>
      <c r="F31" s="46">
        <f>826617.43</f>
        <v>826617.43</v>
      </c>
      <c r="G31" s="36"/>
      <c r="H31" s="7"/>
      <c r="I31" s="7"/>
      <c r="J31" s="7"/>
      <c r="K31" s="19"/>
    </row>
    <row r="32" spans="1:11" ht="14.25" customHeight="1">
      <c r="A32" s="128" t="s">
        <v>16</v>
      </c>
      <c r="B32" s="116" t="s">
        <v>104</v>
      </c>
      <c r="C32" s="18" t="s">
        <v>19</v>
      </c>
      <c r="D32" s="44">
        <f>D34+D33</f>
        <v>26000</v>
      </c>
      <c r="E32" s="86">
        <f>E34</f>
        <v>1000</v>
      </c>
      <c r="F32" s="87">
        <f>F34</f>
        <v>1000</v>
      </c>
      <c r="G32" s="36"/>
      <c r="H32" s="7"/>
      <c r="I32" s="7"/>
      <c r="J32" s="7"/>
      <c r="K32" s="19"/>
    </row>
    <row r="33" spans="1:11" ht="11.25">
      <c r="A33" s="128" t="s">
        <v>79</v>
      </c>
      <c r="B33" s="116" t="s">
        <v>104</v>
      </c>
      <c r="C33" s="18" t="s">
        <v>82</v>
      </c>
      <c r="D33" s="44">
        <v>1000</v>
      </c>
      <c r="E33" s="45">
        <v>1000</v>
      </c>
      <c r="F33" s="46">
        <v>1000</v>
      </c>
      <c r="G33" s="36"/>
      <c r="H33" s="7"/>
      <c r="I33" s="7"/>
      <c r="J33" s="7"/>
      <c r="K33" s="19"/>
    </row>
    <row r="34" spans="1:11" ht="17.25" customHeight="1">
      <c r="A34" s="128" t="s">
        <v>20</v>
      </c>
      <c r="B34" s="116" t="s">
        <v>104</v>
      </c>
      <c r="C34" s="18" t="s">
        <v>18</v>
      </c>
      <c r="D34" s="44">
        <f>25000</f>
        <v>25000</v>
      </c>
      <c r="E34" s="45">
        <v>1000</v>
      </c>
      <c r="F34" s="46">
        <v>1000</v>
      </c>
      <c r="G34" s="36"/>
      <c r="H34" s="7"/>
      <c r="I34" s="7"/>
      <c r="J34" s="7"/>
      <c r="K34" s="19"/>
    </row>
    <row r="35" spans="1:11" ht="23.25" customHeight="1">
      <c r="A35" s="136" t="s">
        <v>141</v>
      </c>
      <c r="B35" s="116" t="s">
        <v>75</v>
      </c>
      <c r="C35" s="18" t="s">
        <v>2</v>
      </c>
      <c r="D35" s="44">
        <f aca="true" t="shared" si="3" ref="D35:F37">D36</f>
        <v>35000</v>
      </c>
      <c r="E35" s="44">
        <f t="shared" si="3"/>
        <v>37000</v>
      </c>
      <c r="F35" s="47">
        <f t="shared" si="3"/>
        <v>37000</v>
      </c>
      <c r="G35" s="36"/>
      <c r="H35" s="7"/>
      <c r="I35" s="7"/>
      <c r="J35" s="7"/>
      <c r="K35" s="19"/>
    </row>
    <row r="36" spans="1:11" ht="45.75" customHeight="1">
      <c r="A36" s="136" t="s">
        <v>103</v>
      </c>
      <c r="B36" s="116" t="s">
        <v>105</v>
      </c>
      <c r="C36" s="18" t="s">
        <v>2</v>
      </c>
      <c r="D36" s="44">
        <f t="shared" si="3"/>
        <v>35000</v>
      </c>
      <c r="E36" s="44">
        <f t="shared" si="3"/>
        <v>37000</v>
      </c>
      <c r="F36" s="47">
        <f t="shared" si="3"/>
        <v>37000</v>
      </c>
      <c r="G36" s="36"/>
      <c r="H36" s="7"/>
      <c r="I36" s="7"/>
      <c r="J36" s="7"/>
      <c r="K36" s="19"/>
    </row>
    <row r="37" spans="1:11" ht="21" customHeight="1">
      <c r="A37" s="54" t="s">
        <v>148</v>
      </c>
      <c r="B37" s="116" t="s">
        <v>105</v>
      </c>
      <c r="C37" s="18" t="s">
        <v>12</v>
      </c>
      <c r="D37" s="44">
        <f t="shared" si="3"/>
        <v>35000</v>
      </c>
      <c r="E37" s="44">
        <f t="shared" si="3"/>
        <v>37000</v>
      </c>
      <c r="F37" s="47">
        <f t="shared" si="3"/>
        <v>37000</v>
      </c>
      <c r="G37" s="36"/>
      <c r="H37" s="7"/>
      <c r="I37" s="7"/>
      <c r="J37" s="7"/>
      <c r="K37" s="19"/>
    </row>
    <row r="38" spans="1:11" ht="15" customHeight="1">
      <c r="A38" s="133" t="s">
        <v>140</v>
      </c>
      <c r="B38" s="116" t="s">
        <v>105</v>
      </c>
      <c r="C38" s="18" t="s">
        <v>10</v>
      </c>
      <c r="D38" s="44">
        <v>35000</v>
      </c>
      <c r="E38" s="45">
        <v>37000</v>
      </c>
      <c r="F38" s="46">
        <v>37000</v>
      </c>
      <c r="G38" s="36"/>
      <c r="H38" s="7"/>
      <c r="I38" s="7"/>
      <c r="J38" s="7"/>
      <c r="K38" s="19"/>
    </row>
    <row r="39" spans="1:11" ht="22.5" customHeight="1">
      <c r="A39" s="136" t="s">
        <v>100</v>
      </c>
      <c r="B39" s="116" t="s">
        <v>99</v>
      </c>
      <c r="C39" s="18" t="s">
        <v>2</v>
      </c>
      <c r="D39" s="44">
        <f>D40</f>
        <v>461031.4</v>
      </c>
      <c r="E39" s="44">
        <f>E40</f>
        <v>461031.4</v>
      </c>
      <c r="F39" s="44">
        <f>F40</f>
        <v>461031.4</v>
      </c>
      <c r="G39" s="36"/>
      <c r="H39" s="7"/>
      <c r="I39" s="7"/>
      <c r="J39" s="7"/>
      <c r="K39" s="19"/>
    </row>
    <row r="40" spans="1:11" ht="45" customHeight="1">
      <c r="A40" s="136" t="s">
        <v>103</v>
      </c>
      <c r="B40" s="116" t="s">
        <v>106</v>
      </c>
      <c r="C40" s="18" t="s">
        <v>2</v>
      </c>
      <c r="D40" s="44">
        <f>D41+D43</f>
        <v>461031.4</v>
      </c>
      <c r="E40" s="44">
        <f>E41+E43</f>
        <v>461031.4</v>
      </c>
      <c r="F40" s="44">
        <f>F41+F43</f>
        <v>461031.4</v>
      </c>
      <c r="G40" s="36"/>
      <c r="H40" s="7"/>
      <c r="I40" s="7"/>
      <c r="J40" s="7"/>
      <c r="K40" s="19"/>
    </row>
    <row r="41" spans="1:11" ht="32.25" customHeight="1">
      <c r="A41" s="136" t="s">
        <v>135</v>
      </c>
      <c r="B41" s="116" t="s">
        <v>106</v>
      </c>
      <c r="C41" s="18" t="s">
        <v>9</v>
      </c>
      <c r="D41" s="44">
        <f>D42</f>
        <v>446031.4</v>
      </c>
      <c r="E41" s="44">
        <f>E42</f>
        <v>446031.4</v>
      </c>
      <c r="F41" s="44">
        <f>F42</f>
        <v>446031.4</v>
      </c>
      <c r="G41" s="36"/>
      <c r="H41" s="7"/>
      <c r="I41" s="7"/>
      <c r="J41" s="7"/>
      <c r="K41" s="19"/>
    </row>
    <row r="42" spans="1:11" s="59" customFormat="1" ht="14.25" customHeight="1">
      <c r="A42" s="138" t="s">
        <v>137</v>
      </c>
      <c r="B42" s="117" t="s">
        <v>106</v>
      </c>
      <c r="C42" s="60" t="s">
        <v>17</v>
      </c>
      <c r="D42" s="61">
        <v>446031.4</v>
      </c>
      <c r="E42" s="62">
        <v>446031.4</v>
      </c>
      <c r="F42" s="63">
        <v>446031.4</v>
      </c>
      <c r="G42" s="56"/>
      <c r="H42" s="57"/>
      <c r="I42" s="57"/>
      <c r="J42" s="57"/>
      <c r="K42" s="58"/>
    </row>
    <row r="43" spans="1:11" ht="21" customHeight="1">
      <c r="A43" s="54" t="s">
        <v>148</v>
      </c>
      <c r="B43" s="116" t="s">
        <v>106</v>
      </c>
      <c r="C43" s="18" t="s">
        <v>12</v>
      </c>
      <c r="D43" s="44">
        <f>D44</f>
        <v>15000</v>
      </c>
      <c r="E43" s="44">
        <f>E44</f>
        <v>15000</v>
      </c>
      <c r="F43" s="44">
        <f>F44</f>
        <v>15000</v>
      </c>
      <c r="G43" s="36"/>
      <c r="H43" s="7"/>
      <c r="I43" s="7"/>
      <c r="J43" s="7"/>
      <c r="K43" s="19"/>
    </row>
    <row r="44" spans="1:11" ht="22.5" customHeight="1">
      <c r="A44" s="133" t="s">
        <v>140</v>
      </c>
      <c r="B44" s="116" t="s">
        <v>106</v>
      </c>
      <c r="C44" s="18" t="s">
        <v>10</v>
      </c>
      <c r="D44" s="44">
        <f>10000+5000</f>
        <v>15000</v>
      </c>
      <c r="E44" s="45">
        <v>15000</v>
      </c>
      <c r="F44" s="46">
        <v>15000</v>
      </c>
      <c r="G44" s="36"/>
      <c r="H44" s="7"/>
      <c r="I44" s="7"/>
      <c r="J44" s="7"/>
      <c r="K44" s="19"/>
    </row>
    <row r="45" spans="1:11" ht="22.5" customHeight="1">
      <c r="A45" s="129" t="s">
        <v>128</v>
      </c>
      <c r="B45" s="118" t="s">
        <v>42</v>
      </c>
      <c r="C45" s="30" t="s">
        <v>2</v>
      </c>
      <c r="D45" s="88">
        <f>D46+D50</f>
        <v>10000</v>
      </c>
      <c r="E45" s="88">
        <f>E46+E50</f>
        <v>10000</v>
      </c>
      <c r="F45" s="89">
        <f>F46+F50</f>
        <v>10000</v>
      </c>
      <c r="G45" s="36"/>
      <c r="H45" s="7"/>
      <c r="I45" s="7"/>
      <c r="J45" s="7"/>
      <c r="K45" s="19"/>
    </row>
    <row r="46" spans="1:11" ht="21.75" customHeight="1">
      <c r="A46" s="130" t="s">
        <v>54</v>
      </c>
      <c r="B46" s="119" t="s">
        <v>69</v>
      </c>
      <c r="C46" s="17" t="s">
        <v>2</v>
      </c>
      <c r="D46" s="90">
        <f>D48</f>
        <v>5000</v>
      </c>
      <c r="E46" s="90">
        <f>E48</f>
        <v>5000</v>
      </c>
      <c r="F46" s="91">
        <f>F48</f>
        <v>5000</v>
      </c>
      <c r="G46" s="36"/>
      <c r="H46" s="7"/>
      <c r="I46" s="7"/>
      <c r="J46" s="7"/>
      <c r="K46" s="19"/>
    </row>
    <row r="47" spans="1:11" ht="35.25" customHeight="1">
      <c r="A47" s="130" t="s">
        <v>130</v>
      </c>
      <c r="B47" s="119" t="s">
        <v>107</v>
      </c>
      <c r="C47" s="17" t="s">
        <v>2</v>
      </c>
      <c r="D47" s="90">
        <f aca="true" t="shared" si="4" ref="D47:F48">D48</f>
        <v>5000</v>
      </c>
      <c r="E47" s="90">
        <f t="shared" si="4"/>
        <v>5000</v>
      </c>
      <c r="F47" s="91">
        <f t="shared" si="4"/>
        <v>5000</v>
      </c>
      <c r="G47" s="36"/>
      <c r="H47" s="7"/>
      <c r="I47" s="7"/>
      <c r="J47" s="7"/>
      <c r="K47" s="19"/>
    </row>
    <row r="48" spans="1:11" ht="22.5" customHeight="1">
      <c r="A48" s="54" t="s">
        <v>148</v>
      </c>
      <c r="B48" s="119" t="s">
        <v>107</v>
      </c>
      <c r="C48" s="17" t="s">
        <v>41</v>
      </c>
      <c r="D48" s="90">
        <f t="shared" si="4"/>
        <v>5000</v>
      </c>
      <c r="E48" s="90">
        <f t="shared" si="4"/>
        <v>5000</v>
      </c>
      <c r="F48" s="91">
        <f t="shared" si="4"/>
        <v>5000</v>
      </c>
      <c r="G48" s="36"/>
      <c r="H48" s="7"/>
      <c r="I48" s="7"/>
      <c r="J48" s="7"/>
      <c r="K48" s="19"/>
    </row>
    <row r="49" spans="1:11" ht="16.5" customHeight="1">
      <c r="A49" s="133" t="s">
        <v>140</v>
      </c>
      <c r="B49" s="119" t="s">
        <v>107</v>
      </c>
      <c r="C49" s="17" t="s">
        <v>10</v>
      </c>
      <c r="D49" s="90">
        <v>5000</v>
      </c>
      <c r="E49" s="45">
        <v>5000</v>
      </c>
      <c r="F49" s="46">
        <v>5000</v>
      </c>
      <c r="G49" s="36"/>
      <c r="H49" s="7"/>
      <c r="I49" s="7"/>
      <c r="J49" s="7"/>
      <c r="K49" s="19"/>
    </row>
    <row r="50" spans="1:11" ht="13.5" customHeight="1">
      <c r="A50" s="128" t="s">
        <v>40</v>
      </c>
      <c r="B50" s="119" t="s">
        <v>129</v>
      </c>
      <c r="C50" s="17" t="s">
        <v>2</v>
      </c>
      <c r="D50" s="90">
        <f>D52</f>
        <v>5000</v>
      </c>
      <c r="E50" s="90">
        <f>E52</f>
        <v>5000</v>
      </c>
      <c r="F50" s="91">
        <f>F52</f>
        <v>5000</v>
      </c>
      <c r="G50" s="36"/>
      <c r="H50" s="7"/>
      <c r="I50" s="7"/>
      <c r="J50" s="7"/>
      <c r="K50" s="19"/>
    </row>
    <row r="51" spans="1:11" ht="33.75" customHeight="1">
      <c r="A51" s="130" t="s">
        <v>130</v>
      </c>
      <c r="B51" s="119" t="s">
        <v>129</v>
      </c>
      <c r="C51" s="15" t="s">
        <v>2</v>
      </c>
      <c r="D51" s="78">
        <f aca="true" t="shared" si="5" ref="D51:F52">D52</f>
        <v>5000</v>
      </c>
      <c r="E51" s="78">
        <f t="shared" si="5"/>
        <v>5000</v>
      </c>
      <c r="F51" s="71">
        <f t="shared" si="5"/>
        <v>5000</v>
      </c>
      <c r="G51" s="36"/>
      <c r="H51" s="7"/>
      <c r="I51" s="7"/>
      <c r="J51" s="7"/>
      <c r="K51" s="19"/>
    </row>
    <row r="52" spans="1:11" ht="23.25" customHeight="1">
      <c r="A52" s="54" t="s">
        <v>148</v>
      </c>
      <c r="B52" s="119" t="s">
        <v>129</v>
      </c>
      <c r="C52" s="15" t="s">
        <v>12</v>
      </c>
      <c r="D52" s="78">
        <f t="shared" si="5"/>
        <v>5000</v>
      </c>
      <c r="E52" s="78">
        <f t="shared" si="5"/>
        <v>5000</v>
      </c>
      <c r="F52" s="71">
        <f t="shared" si="5"/>
        <v>5000</v>
      </c>
      <c r="G52" s="36"/>
      <c r="H52" s="7"/>
      <c r="I52" s="7"/>
      <c r="J52" s="7"/>
      <c r="K52" s="19"/>
    </row>
    <row r="53" spans="1:9" ht="14.25" customHeight="1">
      <c r="A53" s="133" t="s">
        <v>140</v>
      </c>
      <c r="B53" s="119" t="s">
        <v>129</v>
      </c>
      <c r="C53" s="15" t="s">
        <v>10</v>
      </c>
      <c r="D53" s="78">
        <v>5000</v>
      </c>
      <c r="E53" s="45">
        <v>5000</v>
      </c>
      <c r="F53" s="46">
        <v>5000</v>
      </c>
      <c r="G53" s="7"/>
      <c r="H53" s="7"/>
      <c r="I53" s="19"/>
    </row>
    <row r="54" spans="1:9" ht="47.25" customHeight="1">
      <c r="A54" s="73" t="s">
        <v>122</v>
      </c>
      <c r="B54" s="120" t="s">
        <v>125</v>
      </c>
      <c r="C54" s="74" t="s">
        <v>2</v>
      </c>
      <c r="D54" s="75">
        <f>D57</f>
        <v>3000</v>
      </c>
      <c r="E54" s="75">
        <f>E57</f>
        <v>3000</v>
      </c>
      <c r="F54" s="75">
        <f>F57</f>
        <v>3000</v>
      </c>
      <c r="G54" s="7"/>
      <c r="H54" s="7"/>
      <c r="I54" s="19"/>
    </row>
    <row r="55" spans="1:9" ht="23.25" customHeight="1">
      <c r="A55" s="128" t="s">
        <v>123</v>
      </c>
      <c r="B55" s="121" t="s">
        <v>126</v>
      </c>
      <c r="C55" s="70" t="s">
        <v>2</v>
      </c>
      <c r="D55" s="71">
        <f>D56</f>
        <v>3000</v>
      </c>
      <c r="E55" s="71">
        <f aca="true" t="shared" si="6" ref="D55:F56">E56</f>
        <v>3000</v>
      </c>
      <c r="F55" s="71">
        <f t="shared" si="6"/>
        <v>3000</v>
      </c>
      <c r="G55" s="7"/>
      <c r="H55" s="7"/>
      <c r="I55" s="19"/>
    </row>
    <row r="56" spans="1:9" ht="23.25" customHeight="1">
      <c r="A56" s="72" t="s">
        <v>124</v>
      </c>
      <c r="B56" s="121" t="s">
        <v>127</v>
      </c>
      <c r="C56" s="70" t="s">
        <v>2</v>
      </c>
      <c r="D56" s="71">
        <f t="shared" si="6"/>
        <v>3000</v>
      </c>
      <c r="E56" s="71">
        <f t="shared" si="6"/>
        <v>3000</v>
      </c>
      <c r="F56" s="71">
        <f t="shared" si="6"/>
        <v>3000</v>
      </c>
      <c r="G56" s="7"/>
      <c r="H56" s="7"/>
      <c r="I56" s="19"/>
    </row>
    <row r="57" spans="1:9" ht="23.25" customHeight="1">
      <c r="A57" s="54" t="s">
        <v>148</v>
      </c>
      <c r="B57" s="121" t="s">
        <v>127</v>
      </c>
      <c r="C57" s="70" t="s">
        <v>12</v>
      </c>
      <c r="D57" s="71">
        <f>D58</f>
        <v>3000</v>
      </c>
      <c r="E57" s="71">
        <f>E58</f>
        <v>3000</v>
      </c>
      <c r="F57" s="71">
        <f>F58</f>
        <v>3000</v>
      </c>
      <c r="G57" s="7"/>
      <c r="H57" s="7"/>
      <c r="I57" s="19"/>
    </row>
    <row r="58" spans="1:9" ht="13.5" customHeight="1">
      <c r="A58" s="133" t="s">
        <v>140</v>
      </c>
      <c r="B58" s="121" t="s">
        <v>127</v>
      </c>
      <c r="C58" s="70" t="s">
        <v>10</v>
      </c>
      <c r="D58" s="71">
        <v>3000</v>
      </c>
      <c r="E58" s="71">
        <v>3000</v>
      </c>
      <c r="F58" s="71">
        <v>3000</v>
      </c>
      <c r="G58" s="7"/>
      <c r="H58" s="7"/>
      <c r="I58" s="19"/>
    </row>
    <row r="59" spans="1:11" ht="47.25" customHeight="1">
      <c r="A59" s="140" t="s">
        <v>43</v>
      </c>
      <c r="B59" s="68" t="s">
        <v>47</v>
      </c>
      <c r="C59" s="27" t="s">
        <v>2</v>
      </c>
      <c r="D59" s="92">
        <f>D60+D63+D66</f>
        <v>50000</v>
      </c>
      <c r="E59" s="92">
        <f>E60+E63+E66</f>
        <v>50000</v>
      </c>
      <c r="F59" s="75">
        <f>F60+F63+F66</f>
        <v>50000</v>
      </c>
      <c r="G59" s="36"/>
      <c r="H59"/>
      <c r="I59" s="7"/>
      <c r="J59" s="7"/>
      <c r="K59" s="19"/>
    </row>
    <row r="60" spans="1:11" ht="27" customHeight="1">
      <c r="A60" s="128" t="s">
        <v>44</v>
      </c>
      <c r="B60" s="66" t="s">
        <v>50</v>
      </c>
      <c r="C60" s="15" t="s">
        <v>2</v>
      </c>
      <c r="D60" s="78">
        <f aca="true" t="shared" si="7" ref="D60:F61">D61</f>
        <v>10000</v>
      </c>
      <c r="E60" s="78">
        <f t="shared" si="7"/>
        <v>10000</v>
      </c>
      <c r="F60" s="71">
        <f t="shared" si="7"/>
        <v>10000</v>
      </c>
      <c r="G60" s="36"/>
      <c r="H60" s="7"/>
      <c r="I60" s="7"/>
      <c r="J60" s="7"/>
      <c r="K60" s="19"/>
    </row>
    <row r="61" spans="1:11" ht="21.75" customHeight="1">
      <c r="A61" s="54" t="s">
        <v>148</v>
      </c>
      <c r="B61" s="66" t="s">
        <v>51</v>
      </c>
      <c r="C61" s="15">
        <v>200</v>
      </c>
      <c r="D61" s="78">
        <f t="shared" si="7"/>
        <v>10000</v>
      </c>
      <c r="E61" s="78">
        <f t="shared" si="7"/>
        <v>10000</v>
      </c>
      <c r="F61" s="71">
        <f t="shared" si="7"/>
        <v>10000</v>
      </c>
      <c r="G61" s="36"/>
      <c r="H61" s="7"/>
      <c r="I61" s="7"/>
      <c r="J61" s="7"/>
      <c r="K61" s="19"/>
    </row>
    <row r="62" spans="1:11" ht="15" customHeight="1">
      <c r="A62" s="133" t="s">
        <v>140</v>
      </c>
      <c r="B62" s="66" t="s">
        <v>50</v>
      </c>
      <c r="C62" s="15">
        <v>240</v>
      </c>
      <c r="D62" s="78">
        <v>10000</v>
      </c>
      <c r="E62" s="93">
        <v>10000</v>
      </c>
      <c r="F62" s="94">
        <v>10000</v>
      </c>
      <c r="G62" s="36"/>
      <c r="H62" s="7"/>
      <c r="I62" s="7"/>
      <c r="J62" s="7"/>
      <c r="K62" s="19"/>
    </row>
    <row r="63" spans="1:11" ht="41.25" customHeight="1">
      <c r="A63" s="128" t="s">
        <v>45</v>
      </c>
      <c r="B63" s="66" t="s">
        <v>49</v>
      </c>
      <c r="C63" s="15" t="s">
        <v>2</v>
      </c>
      <c r="D63" s="78">
        <f aca="true" t="shared" si="8" ref="D63:F64">D64</f>
        <v>35000</v>
      </c>
      <c r="E63" s="78">
        <f t="shared" si="8"/>
        <v>35000</v>
      </c>
      <c r="F63" s="71">
        <f t="shared" si="8"/>
        <v>35000</v>
      </c>
      <c r="G63" s="36"/>
      <c r="H63" s="7"/>
      <c r="I63" s="7"/>
      <c r="J63" s="7"/>
      <c r="K63" s="19"/>
    </row>
    <row r="64" spans="1:11" ht="22.5" customHeight="1">
      <c r="A64" s="54" t="s">
        <v>148</v>
      </c>
      <c r="B64" s="66" t="s">
        <v>49</v>
      </c>
      <c r="C64" s="15" t="s">
        <v>12</v>
      </c>
      <c r="D64" s="78">
        <f t="shared" si="8"/>
        <v>35000</v>
      </c>
      <c r="E64" s="78">
        <f t="shared" si="8"/>
        <v>35000</v>
      </c>
      <c r="F64" s="71">
        <f t="shared" si="8"/>
        <v>35000</v>
      </c>
      <c r="G64" s="36"/>
      <c r="H64" s="7"/>
      <c r="I64" s="7"/>
      <c r="J64" s="7"/>
      <c r="K64" s="19"/>
    </row>
    <row r="65" spans="1:11" s="59" customFormat="1" ht="13.5" customHeight="1">
      <c r="A65" s="133" t="s">
        <v>140</v>
      </c>
      <c r="B65" s="122" t="s">
        <v>49</v>
      </c>
      <c r="C65" s="55" t="s">
        <v>10</v>
      </c>
      <c r="D65" s="95">
        <v>35000</v>
      </c>
      <c r="E65" s="96">
        <v>35000</v>
      </c>
      <c r="F65" s="97">
        <v>35000</v>
      </c>
      <c r="G65" s="56"/>
      <c r="H65" s="57"/>
      <c r="I65" s="57"/>
      <c r="J65" s="57"/>
      <c r="K65" s="58"/>
    </row>
    <row r="66" spans="1:11" ht="27" customHeight="1">
      <c r="A66" s="128" t="s">
        <v>46</v>
      </c>
      <c r="B66" s="66" t="s">
        <v>48</v>
      </c>
      <c r="C66" s="15" t="s">
        <v>2</v>
      </c>
      <c r="D66" s="78">
        <f aca="true" t="shared" si="9" ref="D66:F67">D67</f>
        <v>5000</v>
      </c>
      <c r="E66" s="78">
        <f t="shared" si="9"/>
        <v>5000</v>
      </c>
      <c r="F66" s="71">
        <f t="shared" si="9"/>
        <v>5000</v>
      </c>
      <c r="G66" s="36"/>
      <c r="H66" s="7"/>
      <c r="I66" s="7"/>
      <c r="J66" s="7"/>
      <c r="K66" s="19"/>
    </row>
    <row r="67" spans="1:11" ht="22.5">
      <c r="A67" s="54" t="s">
        <v>148</v>
      </c>
      <c r="B67" s="66" t="s">
        <v>48</v>
      </c>
      <c r="C67" s="15" t="s">
        <v>12</v>
      </c>
      <c r="D67" s="78">
        <f t="shared" si="9"/>
        <v>5000</v>
      </c>
      <c r="E67" s="78">
        <f t="shared" si="9"/>
        <v>5000</v>
      </c>
      <c r="F67" s="71">
        <f t="shared" si="9"/>
        <v>5000</v>
      </c>
      <c r="G67" s="36"/>
      <c r="H67" s="7"/>
      <c r="I67" s="7"/>
      <c r="J67" s="7"/>
      <c r="K67" s="19"/>
    </row>
    <row r="68" spans="1:11" ht="13.5" customHeight="1">
      <c r="A68" s="133" t="s">
        <v>140</v>
      </c>
      <c r="B68" s="66" t="s">
        <v>48</v>
      </c>
      <c r="C68" s="15" t="s">
        <v>10</v>
      </c>
      <c r="D68" s="78">
        <v>5000</v>
      </c>
      <c r="E68" s="93">
        <v>5000</v>
      </c>
      <c r="F68" s="94">
        <v>5000</v>
      </c>
      <c r="G68" s="36"/>
      <c r="H68" s="7"/>
      <c r="I68" s="7"/>
      <c r="J68" s="7"/>
      <c r="K68" s="19"/>
    </row>
    <row r="69" spans="1:11" ht="58.5" customHeight="1">
      <c r="A69" s="134" t="s">
        <v>113</v>
      </c>
      <c r="B69" s="123" t="s">
        <v>119</v>
      </c>
      <c r="C69" s="15" t="s">
        <v>2</v>
      </c>
      <c r="D69" s="69">
        <f>D71</f>
        <v>5000</v>
      </c>
      <c r="E69" s="69">
        <f>E71</f>
        <v>5000</v>
      </c>
      <c r="F69" s="69">
        <f>F71</f>
        <v>5000</v>
      </c>
      <c r="G69" s="36"/>
      <c r="H69" s="7"/>
      <c r="I69" s="7"/>
      <c r="J69" s="7"/>
      <c r="K69" s="19"/>
    </row>
    <row r="70" spans="1:11" ht="26.25" customHeight="1">
      <c r="A70" s="72" t="s">
        <v>114</v>
      </c>
      <c r="B70" s="121" t="s">
        <v>120</v>
      </c>
      <c r="C70" s="15" t="s">
        <v>2</v>
      </c>
      <c r="D70" s="71">
        <f>D71</f>
        <v>5000</v>
      </c>
      <c r="E70" s="71">
        <f>E71</f>
        <v>5000</v>
      </c>
      <c r="F70" s="71">
        <f>F71</f>
        <v>5000</v>
      </c>
      <c r="G70" s="36"/>
      <c r="H70" s="7"/>
      <c r="I70" s="7"/>
      <c r="J70" s="7"/>
      <c r="K70" s="19"/>
    </row>
    <row r="71" spans="1:11" ht="24.75" customHeight="1">
      <c r="A71" s="128" t="s">
        <v>115</v>
      </c>
      <c r="B71" s="121" t="s">
        <v>121</v>
      </c>
      <c r="C71" s="15" t="s">
        <v>2</v>
      </c>
      <c r="D71" s="71">
        <f>D73</f>
        <v>5000</v>
      </c>
      <c r="E71" s="71">
        <f>E73</f>
        <v>5000</v>
      </c>
      <c r="F71" s="71">
        <f>F73</f>
        <v>5000</v>
      </c>
      <c r="G71" s="36"/>
      <c r="H71" s="7"/>
      <c r="I71" s="7"/>
      <c r="J71" s="7"/>
      <c r="K71" s="19"/>
    </row>
    <row r="72" spans="1:11" ht="22.5" customHeight="1">
      <c r="A72" s="54" t="s">
        <v>148</v>
      </c>
      <c r="B72" s="121" t="s">
        <v>121</v>
      </c>
      <c r="C72" s="15" t="s">
        <v>12</v>
      </c>
      <c r="D72" s="71">
        <f>D73</f>
        <v>5000</v>
      </c>
      <c r="E72" s="71">
        <f>E73</f>
        <v>5000</v>
      </c>
      <c r="F72" s="71">
        <f>F73</f>
        <v>5000</v>
      </c>
      <c r="G72" s="36"/>
      <c r="H72" s="7"/>
      <c r="I72" s="7"/>
      <c r="J72" s="7"/>
      <c r="K72" s="19"/>
    </row>
    <row r="73" spans="1:11" ht="14.25" customHeight="1">
      <c r="A73" s="133" t="s">
        <v>140</v>
      </c>
      <c r="B73" s="121" t="s">
        <v>121</v>
      </c>
      <c r="C73" s="15" t="s">
        <v>10</v>
      </c>
      <c r="D73" s="71">
        <v>5000</v>
      </c>
      <c r="E73" s="71">
        <v>5000</v>
      </c>
      <c r="F73" s="71">
        <v>5000</v>
      </c>
      <c r="G73" s="36"/>
      <c r="H73" s="7"/>
      <c r="I73" s="7"/>
      <c r="J73" s="7"/>
      <c r="K73" s="19"/>
    </row>
    <row r="74" spans="1:11" ht="14.25" customHeight="1">
      <c r="A74" s="150" t="s">
        <v>149</v>
      </c>
      <c r="B74" s="153" t="s">
        <v>151</v>
      </c>
      <c r="C74" s="154" t="s">
        <v>2</v>
      </c>
      <c r="D74" s="157">
        <f aca="true" t="shared" si="10" ref="D74:F76">D75</f>
        <v>160869</v>
      </c>
      <c r="E74" s="157">
        <f t="shared" si="10"/>
        <v>0</v>
      </c>
      <c r="F74" s="157">
        <f t="shared" si="10"/>
        <v>0</v>
      </c>
      <c r="G74" s="36"/>
      <c r="H74" s="7"/>
      <c r="I74" s="7"/>
      <c r="J74" s="7"/>
      <c r="K74" s="19"/>
    </row>
    <row r="75" spans="1:11" ht="24.75" customHeight="1">
      <c r="A75" s="151" t="s">
        <v>150</v>
      </c>
      <c r="B75" s="18" t="s">
        <v>152</v>
      </c>
      <c r="C75" s="155" t="s">
        <v>2</v>
      </c>
      <c r="D75" s="149">
        <f t="shared" si="10"/>
        <v>160869</v>
      </c>
      <c r="E75" s="149">
        <f t="shared" si="10"/>
        <v>0</v>
      </c>
      <c r="F75" s="149">
        <f t="shared" si="10"/>
        <v>0</v>
      </c>
      <c r="G75" s="36"/>
      <c r="H75" s="7"/>
      <c r="I75" s="7"/>
      <c r="J75" s="7"/>
      <c r="K75" s="19"/>
    </row>
    <row r="76" spans="1:11" ht="22.5">
      <c r="A76" s="54" t="s">
        <v>148</v>
      </c>
      <c r="B76" s="18" t="s">
        <v>152</v>
      </c>
      <c r="C76" s="156" t="s">
        <v>12</v>
      </c>
      <c r="D76" s="149">
        <f t="shared" si="10"/>
        <v>160869</v>
      </c>
      <c r="E76" s="149">
        <f t="shared" si="10"/>
        <v>0</v>
      </c>
      <c r="F76" s="149">
        <f t="shared" si="10"/>
        <v>0</v>
      </c>
      <c r="G76" s="36"/>
      <c r="H76" s="7"/>
      <c r="I76" s="7"/>
      <c r="J76" s="7"/>
      <c r="K76" s="19"/>
    </row>
    <row r="77" spans="1:11" ht="14.25" customHeight="1">
      <c r="A77" s="152" t="s">
        <v>140</v>
      </c>
      <c r="B77" s="18" t="s">
        <v>152</v>
      </c>
      <c r="C77" s="156" t="s">
        <v>10</v>
      </c>
      <c r="D77" s="149">
        <v>160869</v>
      </c>
      <c r="E77" s="149">
        <v>0</v>
      </c>
      <c r="F77" s="149">
        <v>0</v>
      </c>
      <c r="G77" s="36"/>
      <c r="H77" s="7"/>
      <c r="I77" s="7"/>
      <c r="J77" s="7"/>
      <c r="K77" s="19"/>
    </row>
    <row r="78" spans="1:11" s="52" customFormat="1" ht="13.5" customHeight="1">
      <c r="A78" s="141" t="s">
        <v>85</v>
      </c>
      <c r="B78" s="67"/>
      <c r="C78" s="48"/>
      <c r="D78" s="98">
        <f>D69+D59+D54+D45+D25+D20+D15+D10+D74</f>
        <v>3233884.81</v>
      </c>
      <c r="E78" s="98">
        <f>E69+E59+E54+E45+E25+E20+E15+E10+E74</f>
        <v>2216247.16</v>
      </c>
      <c r="F78" s="98">
        <f>F69+F59+F54+F45+F25+F20+F15+F10+F74</f>
        <v>2970798.2800000003</v>
      </c>
      <c r="G78" s="49"/>
      <c r="H78" s="50"/>
      <c r="I78" s="50"/>
      <c r="J78" s="50"/>
      <c r="K78" s="51"/>
    </row>
    <row r="79" spans="1:10" ht="24" customHeight="1">
      <c r="A79" s="140" t="s">
        <v>63</v>
      </c>
      <c r="B79" s="68" t="s">
        <v>23</v>
      </c>
      <c r="C79" s="29" t="s">
        <v>2</v>
      </c>
      <c r="D79" s="92">
        <f aca="true" t="shared" si="11" ref="D79:F82">D80</f>
        <v>1086457.99</v>
      </c>
      <c r="E79" s="92">
        <f t="shared" si="11"/>
        <v>1185514.75</v>
      </c>
      <c r="F79" s="75">
        <f t="shared" si="11"/>
        <v>1035514.75</v>
      </c>
      <c r="G79" s="36"/>
      <c r="H79" s="7"/>
      <c r="I79" s="7"/>
      <c r="J79" s="7"/>
    </row>
    <row r="80" spans="1:10" ht="17.25" customHeight="1">
      <c r="A80" s="128" t="s">
        <v>133</v>
      </c>
      <c r="B80" s="66" t="s">
        <v>22</v>
      </c>
      <c r="C80" s="15" t="s">
        <v>2</v>
      </c>
      <c r="D80" s="79">
        <f t="shared" si="11"/>
        <v>1086457.99</v>
      </c>
      <c r="E80" s="79">
        <f t="shared" si="11"/>
        <v>1185514.75</v>
      </c>
      <c r="F80" s="80">
        <f t="shared" si="11"/>
        <v>1035514.75</v>
      </c>
      <c r="G80" s="36"/>
      <c r="H80" s="7"/>
      <c r="I80" s="7"/>
      <c r="J80" s="7"/>
    </row>
    <row r="81" spans="1:10" ht="16.5" customHeight="1">
      <c r="A81" s="128" t="s">
        <v>134</v>
      </c>
      <c r="B81" s="66" t="s">
        <v>21</v>
      </c>
      <c r="C81" s="15" t="s">
        <v>2</v>
      </c>
      <c r="D81" s="78">
        <f t="shared" si="11"/>
        <v>1086457.99</v>
      </c>
      <c r="E81" s="78">
        <f t="shared" si="11"/>
        <v>1185514.75</v>
      </c>
      <c r="F81" s="71">
        <f t="shared" si="11"/>
        <v>1035514.75</v>
      </c>
      <c r="G81" s="36"/>
      <c r="H81" s="7"/>
      <c r="I81" s="7"/>
      <c r="J81" s="7"/>
    </row>
    <row r="82" spans="1:10" ht="36" customHeight="1">
      <c r="A82" s="136" t="s">
        <v>135</v>
      </c>
      <c r="B82" s="66" t="s">
        <v>21</v>
      </c>
      <c r="C82" s="15" t="s">
        <v>9</v>
      </c>
      <c r="D82" s="78">
        <f t="shared" si="11"/>
        <v>1086457.99</v>
      </c>
      <c r="E82" s="78">
        <f t="shared" si="11"/>
        <v>1185514.75</v>
      </c>
      <c r="F82" s="71">
        <f t="shared" si="11"/>
        <v>1035514.75</v>
      </c>
      <c r="G82" s="36"/>
      <c r="H82" s="7"/>
      <c r="I82" s="7"/>
      <c r="J82" s="7"/>
    </row>
    <row r="83" spans="1:10" ht="14.25" customHeight="1">
      <c r="A83" s="128" t="s">
        <v>15</v>
      </c>
      <c r="B83" s="66" t="s">
        <v>21</v>
      </c>
      <c r="C83" s="15" t="s">
        <v>11</v>
      </c>
      <c r="D83" s="78">
        <f>1185514.75-99056.76</f>
        <v>1086457.99</v>
      </c>
      <c r="E83" s="78">
        <v>1185514.75</v>
      </c>
      <c r="F83" s="71">
        <f>1185514.75-150000</f>
        <v>1035514.75</v>
      </c>
      <c r="G83" s="36"/>
      <c r="H83" s="7"/>
      <c r="I83" s="7"/>
      <c r="J83" s="7"/>
    </row>
    <row r="84" spans="1:10" ht="24.75" customHeight="1">
      <c r="A84" s="140" t="s">
        <v>55</v>
      </c>
      <c r="B84" s="68" t="s">
        <v>30</v>
      </c>
      <c r="C84" s="27" t="s">
        <v>2</v>
      </c>
      <c r="D84" s="92">
        <f aca="true" t="shared" si="12" ref="D84:F87">D85</f>
        <v>3000</v>
      </c>
      <c r="E84" s="92">
        <f t="shared" si="12"/>
        <v>3000</v>
      </c>
      <c r="F84" s="75">
        <f t="shared" si="12"/>
        <v>3000</v>
      </c>
      <c r="G84" s="36"/>
      <c r="H84" s="7"/>
      <c r="I84" s="7"/>
      <c r="J84" s="7"/>
    </row>
    <row r="85" spans="1:10" ht="17.25" customHeight="1">
      <c r="A85" s="128" t="s">
        <v>3</v>
      </c>
      <c r="B85" s="66" t="s">
        <v>56</v>
      </c>
      <c r="C85" s="15" t="s">
        <v>2</v>
      </c>
      <c r="D85" s="78">
        <f t="shared" si="12"/>
        <v>3000</v>
      </c>
      <c r="E85" s="78">
        <f t="shared" si="12"/>
        <v>3000</v>
      </c>
      <c r="F85" s="71">
        <f t="shared" si="12"/>
        <v>3000</v>
      </c>
      <c r="G85" s="36"/>
      <c r="H85" s="7"/>
      <c r="I85" s="7"/>
      <c r="J85" s="7"/>
    </row>
    <row r="86" spans="1:10" ht="21.75" customHeight="1">
      <c r="A86" s="128" t="s">
        <v>57</v>
      </c>
      <c r="B86" s="66" t="s">
        <v>58</v>
      </c>
      <c r="C86" s="15" t="s">
        <v>2</v>
      </c>
      <c r="D86" s="99">
        <f t="shared" si="12"/>
        <v>3000</v>
      </c>
      <c r="E86" s="99">
        <f t="shared" si="12"/>
        <v>3000</v>
      </c>
      <c r="F86" s="100">
        <f t="shared" si="12"/>
        <v>3000</v>
      </c>
      <c r="G86" s="36"/>
      <c r="H86" s="7"/>
      <c r="I86" s="7"/>
      <c r="J86" s="7"/>
    </row>
    <row r="87" spans="1:10" ht="21.75" customHeight="1">
      <c r="A87" s="54" t="s">
        <v>148</v>
      </c>
      <c r="B87" s="66" t="s">
        <v>29</v>
      </c>
      <c r="C87" s="15" t="s">
        <v>12</v>
      </c>
      <c r="D87" s="78">
        <f t="shared" si="12"/>
        <v>3000</v>
      </c>
      <c r="E87" s="78">
        <f t="shared" si="12"/>
        <v>3000</v>
      </c>
      <c r="F87" s="71">
        <f t="shared" si="12"/>
        <v>3000</v>
      </c>
      <c r="G87" s="36"/>
      <c r="H87" s="7"/>
      <c r="I87" s="7"/>
      <c r="J87" s="7"/>
    </row>
    <row r="88" spans="1:43" ht="11.25">
      <c r="A88" s="133" t="s">
        <v>140</v>
      </c>
      <c r="B88" s="66" t="s">
        <v>28</v>
      </c>
      <c r="C88" s="15" t="s">
        <v>10</v>
      </c>
      <c r="D88" s="79">
        <v>3000</v>
      </c>
      <c r="E88" s="79">
        <v>3000</v>
      </c>
      <c r="F88" s="80">
        <v>3000</v>
      </c>
      <c r="G88" s="3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10" ht="40.5" customHeight="1">
      <c r="A89" s="140" t="s">
        <v>80</v>
      </c>
      <c r="B89" s="68" t="s">
        <v>26</v>
      </c>
      <c r="C89" s="27" t="s">
        <v>2</v>
      </c>
      <c r="D89" s="92">
        <f>D90+D99+D106+D127</f>
        <v>4283630.8</v>
      </c>
      <c r="E89" s="92">
        <f>E90+E99+E106+E127</f>
        <v>4010797.21</v>
      </c>
      <c r="F89" s="92">
        <f>F90+F99+F106+F127</f>
        <v>3931754.94</v>
      </c>
      <c r="G89" s="36"/>
      <c r="H89" s="7"/>
      <c r="I89" s="7"/>
      <c r="J89" s="7"/>
    </row>
    <row r="90" spans="1:10" ht="24" customHeight="1">
      <c r="A90" s="142" t="s">
        <v>59</v>
      </c>
      <c r="B90" s="68" t="s">
        <v>33</v>
      </c>
      <c r="C90" s="27" t="s">
        <v>2</v>
      </c>
      <c r="D90" s="92">
        <f>D91+D94+D96</f>
        <v>2535103.77</v>
      </c>
      <c r="E90" s="92">
        <f>E91+E94+E96</f>
        <v>2187070.18</v>
      </c>
      <c r="F90" s="75">
        <f>F91+F94+F96</f>
        <v>2262542.01</v>
      </c>
      <c r="G90" s="36"/>
      <c r="H90" s="7"/>
      <c r="I90" s="7"/>
      <c r="J90" s="8"/>
    </row>
    <row r="91" spans="1:10" ht="36" customHeight="1">
      <c r="A91" s="136" t="s">
        <v>135</v>
      </c>
      <c r="B91" s="66" t="s">
        <v>32</v>
      </c>
      <c r="C91" s="15" t="s">
        <v>9</v>
      </c>
      <c r="D91" s="78">
        <f>D92</f>
        <v>1968542.01</v>
      </c>
      <c r="E91" s="78">
        <f>E92</f>
        <v>1968542.01</v>
      </c>
      <c r="F91" s="71">
        <f>F92</f>
        <v>1968542.01</v>
      </c>
      <c r="G91" s="36"/>
      <c r="H91" s="7"/>
      <c r="I91" s="7"/>
      <c r="J91" s="8"/>
    </row>
    <row r="92" spans="1:10" ht="16.5" customHeight="1">
      <c r="A92" s="143" t="s">
        <v>83</v>
      </c>
      <c r="B92" s="66" t="s">
        <v>32</v>
      </c>
      <c r="C92" s="15" t="s">
        <v>11</v>
      </c>
      <c r="D92" s="79">
        <f>1968542.01</f>
        <v>1968542.01</v>
      </c>
      <c r="E92" s="79">
        <f>1968542.01</f>
        <v>1968542.01</v>
      </c>
      <c r="F92" s="80">
        <f>1968542.01</f>
        <v>1968542.01</v>
      </c>
      <c r="G92" s="36"/>
      <c r="H92" s="7"/>
      <c r="I92" s="7"/>
      <c r="J92" s="7"/>
    </row>
    <row r="93" spans="1:10" ht="15.75" customHeight="1">
      <c r="A93" s="128" t="s">
        <v>57</v>
      </c>
      <c r="B93" s="66" t="s">
        <v>27</v>
      </c>
      <c r="C93" s="15" t="s">
        <v>2</v>
      </c>
      <c r="D93" s="78">
        <f>D94+D96</f>
        <v>566561.76</v>
      </c>
      <c r="E93" s="78">
        <f>E94+E96</f>
        <v>218528.17000000004</v>
      </c>
      <c r="F93" s="71">
        <f>F94+F96</f>
        <v>294000</v>
      </c>
      <c r="G93" s="36"/>
      <c r="H93" s="7"/>
      <c r="I93" s="7"/>
      <c r="J93" s="7"/>
    </row>
    <row r="94" spans="1:10" ht="22.5">
      <c r="A94" s="54" t="s">
        <v>148</v>
      </c>
      <c r="B94" s="66" t="s">
        <v>27</v>
      </c>
      <c r="C94" s="15">
        <v>200</v>
      </c>
      <c r="D94" s="78">
        <f>D95</f>
        <v>555215.76</v>
      </c>
      <c r="E94" s="78">
        <f>E95</f>
        <v>218528.17000000004</v>
      </c>
      <c r="F94" s="71">
        <f>F95</f>
        <v>291000</v>
      </c>
      <c r="G94" s="36"/>
      <c r="H94" s="7"/>
      <c r="I94" s="7"/>
      <c r="J94" s="7"/>
    </row>
    <row r="95" spans="1:10" ht="16.5" customHeight="1">
      <c r="A95" s="133" t="s">
        <v>140</v>
      </c>
      <c r="B95" s="66" t="s">
        <v>27</v>
      </c>
      <c r="C95" s="15">
        <v>240</v>
      </c>
      <c r="D95" s="78">
        <f>365100+99056.76+91059</f>
        <v>555215.76</v>
      </c>
      <c r="E95" s="78">
        <f>330678.4-112150.23</f>
        <v>218528.17000000004</v>
      </c>
      <c r="F95" s="71">
        <f>391000-100000</f>
        <v>291000</v>
      </c>
      <c r="G95" s="36"/>
      <c r="H95" s="7"/>
      <c r="I95" s="7"/>
      <c r="J95" s="7"/>
    </row>
    <row r="96" spans="1:10" ht="11.25">
      <c r="A96" s="128" t="s">
        <v>16</v>
      </c>
      <c r="B96" s="66" t="s">
        <v>27</v>
      </c>
      <c r="C96" s="15">
        <v>800</v>
      </c>
      <c r="D96" s="78">
        <f>D97+D98</f>
        <v>11346</v>
      </c>
      <c r="E96" s="78">
        <f>E97+E98</f>
        <v>0</v>
      </c>
      <c r="F96" s="71">
        <f>F97+F98</f>
        <v>3000</v>
      </c>
      <c r="G96" s="36"/>
      <c r="H96" s="7"/>
      <c r="I96" s="7"/>
      <c r="J96" s="7"/>
    </row>
    <row r="97" spans="1:11" ht="11.25">
      <c r="A97" s="128" t="s">
        <v>79</v>
      </c>
      <c r="B97" s="66" t="s">
        <v>27</v>
      </c>
      <c r="C97" s="15" t="s">
        <v>82</v>
      </c>
      <c r="D97" s="78">
        <v>2000</v>
      </c>
      <c r="E97" s="78">
        <v>0</v>
      </c>
      <c r="F97" s="71">
        <v>2000</v>
      </c>
      <c r="G97" s="36"/>
      <c r="H97" s="7"/>
      <c r="I97" s="7"/>
      <c r="J97" s="7"/>
      <c r="K97" s="10"/>
    </row>
    <row r="98" spans="1:10" ht="11.25">
      <c r="A98" s="128" t="s">
        <v>20</v>
      </c>
      <c r="B98" s="66" t="s">
        <v>27</v>
      </c>
      <c r="C98" s="15">
        <v>850</v>
      </c>
      <c r="D98" s="78">
        <f>1000+5605+500+2241</f>
        <v>9346</v>
      </c>
      <c r="E98" s="78">
        <v>0</v>
      </c>
      <c r="F98" s="71">
        <v>1000</v>
      </c>
      <c r="G98" s="36"/>
      <c r="H98" s="7"/>
      <c r="I98" s="7"/>
      <c r="J98" s="7"/>
    </row>
    <row r="99" spans="1:10" ht="13.5" customHeight="1">
      <c r="A99" s="140" t="s">
        <v>138</v>
      </c>
      <c r="B99" s="124" t="s">
        <v>131</v>
      </c>
      <c r="C99" s="28" t="s">
        <v>2</v>
      </c>
      <c r="D99" s="101">
        <f>D100+D102+D104</f>
        <v>1470891.71</v>
      </c>
      <c r="E99" s="101">
        <f>E100+E102+E104</f>
        <v>1457191.71</v>
      </c>
      <c r="F99" s="101">
        <f>F100+F102+F104</f>
        <v>1368591.71</v>
      </c>
      <c r="G99" s="36"/>
      <c r="H99" s="7"/>
      <c r="I99" s="7"/>
      <c r="J99" s="7"/>
    </row>
    <row r="100" spans="1:10" ht="45">
      <c r="A100" s="136" t="s">
        <v>135</v>
      </c>
      <c r="B100" s="116" t="s">
        <v>35</v>
      </c>
      <c r="C100" s="18" t="s">
        <v>9</v>
      </c>
      <c r="D100" s="44">
        <f>D101</f>
        <v>1348591.71</v>
      </c>
      <c r="E100" s="44">
        <f>E101</f>
        <v>1349591.71</v>
      </c>
      <c r="F100" s="47">
        <f>F101</f>
        <v>1349591.71</v>
      </c>
      <c r="G100" s="36"/>
      <c r="H100" s="7"/>
      <c r="I100" s="7"/>
      <c r="J100" s="7"/>
    </row>
    <row r="101" spans="1:10" ht="12" customHeight="1">
      <c r="A101" s="138" t="s">
        <v>137</v>
      </c>
      <c r="B101" s="116" t="s">
        <v>35</v>
      </c>
      <c r="C101" s="18" t="s">
        <v>17</v>
      </c>
      <c r="D101" s="44">
        <f>1037245.54+311346.17</f>
        <v>1348591.71</v>
      </c>
      <c r="E101" s="44">
        <f>1037245.54+311346.17+1000</f>
        <v>1349591.71</v>
      </c>
      <c r="F101" s="44">
        <f>1037245.54+311346.17+1000</f>
        <v>1349591.71</v>
      </c>
      <c r="G101" s="7"/>
      <c r="H101" s="7"/>
      <c r="I101" s="7"/>
      <c r="J101" s="7"/>
    </row>
    <row r="102" spans="1:10" ht="22.5">
      <c r="A102" s="54" t="s">
        <v>148</v>
      </c>
      <c r="B102" s="116" t="s">
        <v>34</v>
      </c>
      <c r="C102" s="18" t="s">
        <v>12</v>
      </c>
      <c r="D102" s="44">
        <f>D103</f>
        <v>113421.44</v>
      </c>
      <c r="E102" s="44">
        <f>E103</f>
        <v>105600</v>
      </c>
      <c r="F102" s="44">
        <f>F103</f>
        <v>17000</v>
      </c>
      <c r="G102" s="7"/>
      <c r="H102" s="7"/>
      <c r="I102" s="7"/>
      <c r="J102" s="7"/>
    </row>
    <row r="103" spans="1:10" ht="11.25">
      <c r="A103" s="133" t="s">
        <v>140</v>
      </c>
      <c r="B103" s="116" t="s">
        <v>34</v>
      </c>
      <c r="C103" s="18" t="s">
        <v>10</v>
      </c>
      <c r="D103" s="44">
        <f>119000-5578.56</f>
        <v>113421.44</v>
      </c>
      <c r="E103" s="44">
        <v>105600</v>
      </c>
      <c r="F103" s="44">
        <f>117000-100000</f>
        <v>17000</v>
      </c>
      <c r="G103" s="7"/>
      <c r="H103" s="7"/>
      <c r="I103" s="7"/>
      <c r="J103" s="7"/>
    </row>
    <row r="104" spans="1:10" ht="11.25">
      <c r="A104" s="139" t="s">
        <v>16</v>
      </c>
      <c r="B104" s="116" t="s">
        <v>34</v>
      </c>
      <c r="C104" s="18" t="s">
        <v>19</v>
      </c>
      <c r="D104" s="44">
        <f>D105</f>
        <v>8878.56</v>
      </c>
      <c r="E104" s="44">
        <f>E105</f>
        <v>2000</v>
      </c>
      <c r="F104" s="47">
        <f>F105</f>
        <v>2000</v>
      </c>
      <c r="G104" s="36"/>
      <c r="H104" s="7"/>
      <c r="I104" s="7"/>
      <c r="J104" s="7"/>
    </row>
    <row r="105" spans="1:10" ht="11.25">
      <c r="A105" s="128" t="s">
        <v>20</v>
      </c>
      <c r="B105" s="116" t="s">
        <v>34</v>
      </c>
      <c r="C105" s="18" t="s">
        <v>18</v>
      </c>
      <c r="D105" s="44">
        <f>1000+1000+1300+578.56+5000</f>
        <v>8878.56</v>
      </c>
      <c r="E105" s="44">
        <f>1000+1000</f>
        <v>2000</v>
      </c>
      <c r="F105" s="47">
        <f>1000+1000</f>
        <v>2000</v>
      </c>
      <c r="G105" s="36"/>
      <c r="H105" s="7"/>
      <c r="I105" s="7"/>
      <c r="J105" s="7"/>
    </row>
    <row r="106" spans="1:10" ht="33.75" customHeight="1">
      <c r="A106" s="144" t="s">
        <v>93</v>
      </c>
      <c r="B106" s="115" t="s">
        <v>31</v>
      </c>
      <c r="C106" s="26" t="s">
        <v>2</v>
      </c>
      <c r="D106" s="102">
        <f>D107+D110+D117+D122</f>
        <v>43400</v>
      </c>
      <c r="E106" s="102">
        <f>E107+E110+E117+E122</f>
        <v>38700</v>
      </c>
      <c r="F106" s="102">
        <f>F107+F110+F117+F122</f>
        <v>38700</v>
      </c>
      <c r="G106" s="36"/>
      <c r="H106" s="7"/>
      <c r="I106" s="7"/>
      <c r="J106" s="7"/>
    </row>
    <row r="107" spans="1:10" s="59" customFormat="1" ht="33.75">
      <c r="A107" s="145" t="s">
        <v>4</v>
      </c>
      <c r="B107" s="122" t="s">
        <v>90</v>
      </c>
      <c r="C107" s="55" t="s">
        <v>2</v>
      </c>
      <c r="D107" s="95">
        <v>1000</v>
      </c>
      <c r="E107" s="95">
        <v>0</v>
      </c>
      <c r="F107" s="103">
        <v>0</v>
      </c>
      <c r="G107" s="56"/>
      <c r="H107" s="57"/>
      <c r="I107" s="57"/>
      <c r="J107" s="57"/>
    </row>
    <row r="108" spans="1:10" s="59" customFormat="1" ht="22.5">
      <c r="A108" s="54" t="s">
        <v>148</v>
      </c>
      <c r="B108" s="122" t="s">
        <v>90</v>
      </c>
      <c r="C108" s="55" t="s">
        <v>12</v>
      </c>
      <c r="D108" s="104">
        <f>D109</f>
        <v>1000</v>
      </c>
      <c r="E108" s="104">
        <f>E109</f>
        <v>0</v>
      </c>
      <c r="F108" s="105">
        <f>F109</f>
        <v>0</v>
      </c>
      <c r="G108" s="56"/>
      <c r="H108" s="57"/>
      <c r="I108" s="57"/>
      <c r="J108" s="57"/>
    </row>
    <row r="109" spans="1:10" s="59" customFormat="1" ht="15.75" customHeight="1">
      <c r="A109" s="133" t="s">
        <v>140</v>
      </c>
      <c r="B109" s="122" t="s">
        <v>90</v>
      </c>
      <c r="C109" s="55" t="s">
        <v>10</v>
      </c>
      <c r="D109" s="95">
        <v>1000</v>
      </c>
      <c r="E109" s="95">
        <v>0</v>
      </c>
      <c r="F109" s="103">
        <v>0</v>
      </c>
      <c r="G109" s="56"/>
      <c r="H109" s="57"/>
      <c r="I109" s="57"/>
      <c r="J109" s="57"/>
    </row>
    <row r="110" spans="1:10" s="59" customFormat="1" ht="22.5" hidden="1">
      <c r="A110" s="145" t="s">
        <v>1</v>
      </c>
      <c r="B110" s="122" t="s">
        <v>109</v>
      </c>
      <c r="C110" s="65">
        <v>0</v>
      </c>
      <c r="D110" s="104">
        <f>D111+D115+D113</f>
        <v>0</v>
      </c>
      <c r="E110" s="104">
        <f>E111+E115+E113</f>
        <v>0</v>
      </c>
      <c r="F110" s="104">
        <f>F111+F115+F113</f>
        <v>0</v>
      </c>
      <c r="G110" s="56"/>
      <c r="H110" s="57"/>
      <c r="I110" s="57"/>
      <c r="J110" s="57"/>
    </row>
    <row r="111" spans="1:10" s="59" customFormat="1" ht="33.75" hidden="1">
      <c r="A111" s="145" t="s">
        <v>14</v>
      </c>
      <c r="B111" s="122" t="s">
        <v>91</v>
      </c>
      <c r="C111" s="55">
        <v>100</v>
      </c>
      <c r="D111" s="95">
        <f>D112</f>
        <v>0</v>
      </c>
      <c r="E111" s="95">
        <v>0</v>
      </c>
      <c r="F111" s="103">
        <v>0</v>
      </c>
      <c r="G111" s="56"/>
      <c r="H111" s="57"/>
      <c r="I111" s="57"/>
      <c r="J111" s="57"/>
    </row>
    <row r="112" spans="1:10" s="59" customFormat="1" ht="16.5" customHeight="1" hidden="1">
      <c r="A112" s="145" t="s">
        <v>64</v>
      </c>
      <c r="B112" s="122" t="s">
        <v>91</v>
      </c>
      <c r="C112" s="55">
        <v>120</v>
      </c>
      <c r="D112" s="95">
        <v>0</v>
      </c>
      <c r="E112" s="95">
        <v>0</v>
      </c>
      <c r="F112" s="103">
        <v>0</v>
      </c>
      <c r="G112" s="56"/>
      <c r="H112" s="57"/>
      <c r="I112" s="57"/>
      <c r="J112" s="57"/>
    </row>
    <row r="113" spans="1:10" s="59" customFormat="1" ht="21.75" customHeight="1" hidden="1">
      <c r="A113" s="145" t="s">
        <v>14</v>
      </c>
      <c r="B113" s="122" t="s">
        <v>108</v>
      </c>
      <c r="C113" s="55" t="s">
        <v>9</v>
      </c>
      <c r="D113" s="95">
        <f>D114</f>
        <v>0</v>
      </c>
      <c r="E113" s="95">
        <f>E114</f>
        <v>0</v>
      </c>
      <c r="F113" s="95">
        <f>F114</f>
        <v>0</v>
      </c>
      <c r="G113" s="56"/>
      <c r="H113" s="57"/>
      <c r="I113" s="57"/>
      <c r="J113" s="57"/>
    </row>
    <row r="114" spans="1:10" s="59" customFormat="1" ht="16.5" customHeight="1" hidden="1">
      <c r="A114" s="145" t="s">
        <v>64</v>
      </c>
      <c r="B114" s="122" t="s">
        <v>108</v>
      </c>
      <c r="C114" s="55" t="s">
        <v>11</v>
      </c>
      <c r="D114" s="95">
        <v>0</v>
      </c>
      <c r="E114" s="95">
        <v>0</v>
      </c>
      <c r="F114" s="103">
        <v>0</v>
      </c>
      <c r="G114" s="56"/>
      <c r="H114" s="57"/>
      <c r="I114" s="57"/>
      <c r="J114" s="57"/>
    </row>
    <row r="115" spans="1:10" s="59" customFormat="1" ht="20.25" customHeight="1" hidden="1">
      <c r="A115" s="145" t="s">
        <v>92</v>
      </c>
      <c r="B115" s="122" t="s">
        <v>108</v>
      </c>
      <c r="C115" s="55" t="s">
        <v>12</v>
      </c>
      <c r="D115" s="95">
        <f>D116</f>
        <v>0</v>
      </c>
      <c r="E115" s="95">
        <f>E116</f>
        <v>0</v>
      </c>
      <c r="F115" s="103">
        <f>F116</f>
        <v>0</v>
      </c>
      <c r="G115" s="56"/>
      <c r="H115" s="57"/>
      <c r="I115" s="57"/>
      <c r="J115" s="57"/>
    </row>
    <row r="116" spans="1:10" s="59" customFormat="1" ht="22.5" hidden="1">
      <c r="A116" s="145" t="s">
        <v>8</v>
      </c>
      <c r="B116" s="122" t="s">
        <v>108</v>
      </c>
      <c r="C116" s="55" t="s">
        <v>10</v>
      </c>
      <c r="D116" s="95">
        <v>0</v>
      </c>
      <c r="E116" s="95">
        <v>0</v>
      </c>
      <c r="F116" s="103">
        <v>0</v>
      </c>
      <c r="G116" s="56"/>
      <c r="H116" s="57"/>
      <c r="I116" s="57"/>
      <c r="J116" s="57"/>
    </row>
    <row r="117" spans="1:10" s="59" customFormat="1" ht="36.75" customHeight="1">
      <c r="A117" s="54" t="s">
        <v>66</v>
      </c>
      <c r="B117" s="122" t="s">
        <v>132</v>
      </c>
      <c r="C117" s="55" t="s">
        <v>2</v>
      </c>
      <c r="D117" s="95">
        <f>D118+D120</f>
        <v>3700</v>
      </c>
      <c r="E117" s="95">
        <f>E118+E120</f>
        <v>0</v>
      </c>
      <c r="F117" s="95">
        <f>F118+F120</f>
        <v>0</v>
      </c>
      <c r="G117" s="56"/>
      <c r="H117" s="57"/>
      <c r="I117" s="57"/>
      <c r="J117" s="57"/>
    </row>
    <row r="118" spans="1:10" s="59" customFormat="1" ht="45">
      <c r="A118" s="136" t="s">
        <v>135</v>
      </c>
      <c r="B118" s="122" t="s">
        <v>132</v>
      </c>
      <c r="C118" s="55" t="s">
        <v>9</v>
      </c>
      <c r="D118" s="95">
        <f>D119</f>
        <v>3000</v>
      </c>
      <c r="E118" s="95">
        <f>E119</f>
        <v>0</v>
      </c>
      <c r="F118" s="95">
        <f>F119</f>
        <v>0</v>
      </c>
      <c r="G118" s="56"/>
      <c r="H118" s="57"/>
      <c r="I118" s="57"/>
      <c r="J118" s="57"/>
    </row>
    <row r="119" spans="1:10" ht="15" customHeight="1">
      <c r="A119" s="128" t="s">
        <v>136</v>
      </c>
      <c r="B119" s="122" t="s">
        <v>132</v>
      </c>
      <c r="C119" s="15" t="s">
        <v>11</v>
      </c>
      <c r="D119" s="78">
        <v>3000</v>
      </c>
      <c r="E119" s="78">
        <v>0</v>
      </c>
      <c r="F119" s="106">
        <v>0</v>
      </c>
      <c r="G119" s="36"/>
      <c r="H119" s="7"/>
      <c r="I119" s="7"/>
      <c r="J119" s="7"/>
    </row>
    <row r="120" spans="1:10" ht="22.5">
      <c r="A120" s="54" t="s">
        <v>148</v>
      </c>
      <c r="B120" s="122" t="s">
        <v>132</v>
      </c>
      <c r="C120" s="15" t="s">
        <v>12</v>
      </c>
      <c r="D120" s="78">
        <f>D121</f>
        <v>700</v>
      </c>
      <c r="E120" s="78">
        <f>E121</f>
        <v>0</v>
      </c>
      <c r="F120" s="78">
        <f>F121</f>
        <v>0</v>
      </c>
      <c r="G120" s="36"/>
      <c r="H120" s="7"/>
      <c r="I120" s="7"/>
      <c r="J120" s="7"/>
    </row>
    <row r="121" spans="1:10" ht="11.25">
      <c r="A121" s="133" t="s">
        <v>140</v>
      </c>
      <c r="B121" s="122" t="s">
        <v>132</v>
      </c>
      <c r="C121" s="15" t="s">
        <v>10</v>
      </c>
      <c r="D121" s="78">
        <v>700</v>
      </c>
      <c r="E121" s="78">
        <v>0</v>
      </c>
      <c r="F121" s="106">
        <v>0</v>
      </c>
      <c r="G121" s="36"/>
      <c r="H121" s="7"/>
      <c r="I121" s="7"/>
      <c r="J121" s="7"/>
    </row>
    <row r="122" spans="1:10" ht="22.5">
      <c r="A122" s="145" t="s">
        <v>1</v>
      </c>
      <c r="B122" s="122" t="s">
        <v>91</v>
      </c>
      <c r="C122" s="15" t="s">
        <v>2</v>
      </c>
      <c r="D122" s="78">
        <f>D123+D125</f>
        <v>38700</v>
      </c>
      <c r="E122" s="78">
        <f>E123+E125</f>
        <v>38700</v>
      </c>
      <c r="F122" s="78">
        <f>F123+F125</f>
        <v>38700</v>
      </c>
      <c r="G122" s="36"/>
      <c r="H122" s="7"/>
      <c r="I122" s="7"/>
      <c r="J122" s="7"/>
    </row>
    <row r="123" spans="1:10" ht="45">
      <c r="A123" s="136" t="s">
        <v>135</v>
      </c>
      <c r="B123" s="122" t="s">
        <v>91</v>
      </c>
      <c r="C123" s="15" t="s">
        <v>9</v>
      </c>
      <c r="D123" s="95">
        <f>D124</f>
        <v>36900</v>
      </c>
      <c r="E123" s="95">
        <f>E124</f>
        <v>36900</v>
      </c>
      <c r="F123" s="95">
        <f>F124</f>
        <v>36900</v>
      </c>
      <c r="G123" s="36"/>
      <c r="H123" s="7"/>
      <c r="I123" s="7"/>
      <c r="J123" s="7"/>
    </row>
    <row r="124" spans="1:10" ht="14.25" customHeight="1">
      <c r="A124" s="128" t="s">
        <v>136</v>
      </c>
      <c r="B124" s="122" t="s">
        <v>91</v>
      </c>
      <c r="C124" s="15" t="s">
        <v>11</v>
      </c>
      <c r="D124" s="95">
        <f>37500-600</f>
        <v>36900</v>
      </c>
      <c r="E124" s="95">
        <f>37500-600</f>
        <v>36900</v>
      </c>
      <c r="F124" s="103">
        <f>37500-600</f>
        <v>36900</v>
      </c>
      <c r="G124" s="36"/>
      <c r="H124" s="7"/>
      <c r="I124" s="7"/>
      <c r="J124" s="7"/>
    </row>
    <row r="125" spans="1:10" ht="22.5">
      <c r="A125" s="54" t="s">
        <v>148</v>
      </c>
      <c r="B125" s="122" t="s">
        <v>91</v>
      </c>
      <c r="C125" s="15" t="s">
        <v>12</v>
      </c>
      <c r="D125" s="95">
        <f>D126</f>
        <v>1800</v>
      </c>
      <c r="E125" s="95">
        <f>E126</f>
        <v>1800</v>
      </c>
      <c r="F125" s="103">
        <f>F126</f>
        <v>1800</v>
      </c>
      <c r="G125" s="36"/>
      <c r="H125" s="7"/>
      <c r="I125" s="7"/>
      <c r="J125" s="7"/>
    </row>
    <row r="126" spans="1:10" ht="11.25">
      <c r="A126" s="133" t="s">
        <v>140</v>
      </c>
      <c r="B126" s="122" t="s">
        <v>91</v>
      </c>
      <c r="C126" s="15" t="s">
        <v>10</v>
      </c>
      <c r="D126" s="95">
        <v>1800</v>
      </c>
      <c r="E126" s="95">
        <v>1800</v>
      </c>
      <c r="F126" s="103">
        <v>1800</v>
      </c>
      <c r="G126" s="36"/>
      <c r="H126" s="7"/>
      <c r="I126" s="7"/>
      <c r="J126" s="7"/>
    </row>
    <row r="127" spans="1:10" ht="21.75" customHeight="1">
      <c r="A127" s="140" t="s">
        <v>60</v>
      </c>
      <c r="B127" s="68" t="s">
        <v>76</v>
      </c>
      <c r="C127" s="27" t="s">
        <v>2</v>
      </c>
      <c r="D127" s="92">
        <f>D128+D133+D136+D139</f>
        <v>234235.32</v>
      </c>
      <c r="E127" s="92">
        <f>E128+E133+E136+E139</f>
        <v>327835.32</v>
      </c>
      <c r="F127" s="92">
        <f>F128+F133+F136+F139</f>
        <v>261921.22</v>
      </c>
      <c r="G127" s="36"/>
      <c r="H127" s="7"/>
      <c r="I127" s="7"/>
      <c r="J127" s="7"/>
    </row>
    <row r="128" spans="1:10" ht="21.75" customHeight="1" hidden="1">
      <c r="A128" s="145"/>
      <c r="B128" s="122"/>
      <c r="C128" s="15"/>
      <c r="D128" s="78"/>
      <c r="E128" s="78"/>
      <c r="F128" s="78"/>
      <c r="G128" s="36"/>
      <c r="H128" s="7"/>
      <c r="I128" s="7"/>
      <c r="J128" s="7"/>
    </row>
    <row r="129" spans="1:10" ht="11.25" hidden="1">
      <c r="A129" s="145"/>
      <c r="B129" s="122"/>
      <c r="C129" s="15"/>
      <c r="D129" s="95"/>
      <c r="E129" s="95"/>
      <c r="F129" s="95"/>
      <c r="G129" s="36"/>
      <c r="H129" s="7"/>
      <c r="I129" s="7"/>
      <c r="J129" s="7"/>
    </row>
    <row r="130" spans="1:10" ht="11.25" hidden="1">
      <c r="A130" s="145"/>
      <c r="B130" s="122"/>
      <c r="C130" s="15"/>
      <c r="D130" s="95"/>
      <c r="E130" s="95"/>
      <c r="F130" s="103"/>
      <c r="G130" s="36"/>
      <c r="H130" s="7"/>
      <c r="I130" s="7"/>
      <c r="J130" s="7"/>
    </row>
    <row r="131" spans="1:10" ht="11.25" hidden="1">
      <c r="A131" s="145"/>
      <c r="B131" s="122"/>
      <c r="C131" s="15"/>
      <c r="D131" s="95"/>
      <c r="E131" s="95"/>
      <c r="F131" s="103"/>
      <c r="G131" s="36"/>
      <c r="H131" s="7"/>
      <c r="I131" s="7"/>
      <c r="J131" s="7"/>
    </row>
    <row r="132" spans="1:10" ht="11.25" hidden="1">
      <c r="A132" s="145"/>
      <c r="B132" s="122"/>
      <c r="C132" s="15"/>
      <c r="D132" s="95"/>
      <c r="E132" s="95"/>
      <c r="F132" s="103"/>
      <c r="G132" s="36"/>
      <c r="H132" s="7"/>
      <c r="I132" s="7"/>
      <c r="J132" s="7"/>
    </row>
    <row r="133" spans="1:10" ht="18.75" customHeight="1">
      <c r="A133" s="128" t="s">
        <v>61</v>
      </c>
      <c r="B133" s="66" t="s">
        <v>77</v>
      </c>
      <c r="C133" s="15" t="s">
        <v>2</v>
      </c>
      <c r="D133" s="78">
        <f aca="true" t="shared" si="13" ref="D133:F134">D134</f>
        <v>199855.32</v>
      </c>
      <c r="E133" s="78">
        <f t="shared" si="13"/>
        <v>199855.32</v>
      </c>
      <c r="F133" s="71">
        <f t="shared" si="13"/>
        <v>199855.32</v>
      </c>
      <c r="G133" s="36"/>
      <c r="H133" s="7"/>
      <c r="I133" s="7"/>
      <c r="J133" s="7"/>
    </row>
    <row r="134" spans="1:10" ht="17.25" customHeight="1">
      <c r="A134" s="128" t="s">
        <v>78</v>
      </c>
      <c r="B134" s="66" t="s">
        <v>77</v>
      </c>
      <c r="C134" s="15">
        <v>300</v>
      </c>
      <c r="D134" s="78">
        <f t="shared" si="13"/>
        <v>199855.32</v>
      </c>
      <c r="E134" s="78">
        <f t="shared" si="13"/>
        <v>199855.32</v>
      </c>
      <c r="F134" s="71">
        <f t="shared" si="13"/>
        <v>199855.32</v>
      </c>
      <c r="G134" s="36"/>
      <c r="H134" s="7"/>
      <c r="I134" s="7"/>
      <c r="J134" s="7"/>
    </row>
    <row r="135" spans="1:10" ht="18.75" customHeight="1">
      <c r="A135" s="128" t="s">
        <v>62</v>
      </c>
      <c r="B135" s="66" t="s">
        <v>77</v>
      </c>
      <c r="C135" s="15">
        <v>310</v>
      </c>
      <c r="D135" s="99">
        <v>199855.32</v>
      </c>
      <c r="E135" s="99">
        <v>199855.32</v>
      </c>
      <c r="F135" s="100">
        <v>199855.32</v>
      </c>
      <c r="G135" s="36"/>
      <c r="H135" s="7"/>
      <c r="I135" s="7"/>
      <c r="J135" s="7"/>
    </row>
    <row r="136" spans="1:10" ht="33.75">
      <c r="A136" s="128" t="s">
        <v>70</v>
      </c>
      <c r="B136" s="116" t="s">
        <v>88</v>
      </c>
      <c r="C136" s="18" t="s">
        <v>2</v>
      </c>
      <c r="D136" s="44">
        <f>D138</f>
        <v>34380</v>
      </c>
      <c r="E136" s="44">
        <f>E138</f>
        <v>34380</v>
      </c>
      <c r="F136" s="47">
        <f>F138</f>
        <v>34380</v>
      </c>
      <c r="G136" s="36"/>
      <c r="H136" s="7"/>
      <c r="I136" s="7"/>
      <c r="J136" s="7"/>
    </row>
    <row r="137" spans="1:10" ht="20.25" customHeight="1">
      <c r="A137" s="128" t="s">
        <v>71</v>
      </c>
      <c r="B137" s="116" t="s">
        <v>88</v>
      </c>
      <c r="C137" s="18" t="s">
        <v>72</v>
      </c>
      <c r="D137" s="44">
        <f>D138</f>
        <v>34380</v>
      </c>
      <c r="E137" s="44">
        <f>E138</f>
        <v>34380</v>
      </c>
      <c r="F137" s="47">
        <f>F138</f>
        <v>34380</v>
      </c>
      <c r="G137" s="36"/>
      <c r="H137" s="7"/>
      <c r="I137" s="7"/>
      <c r="J137" s="7"/>
    </row>
    <row r="138" spans="1:10" ht="18" customHeight="1">
      <c r="A138" s="128" t="s">
        <v>13</v>
      </c>
      <c r="B138" s="116" t="s">
        <v>88</v>
      </c>
      <c r="C138" s="18" t="s">
        <v>73</v>
      </c>
      <c r="D138" s="44">
        <v>34380</v>
      </c>
      <c r="E138" s="44">
        <v>34380</v>
      </c>
      <c r="F138" s="47">
        <v>34380</v>
      </c>
      <c r="G138" s="36"/>
      <c r="H138" s="7"/>
      <c r="I138" s="7"/>
      <c r="J138" s="7"/>
    </row>
    <row r="139" spans="1:10" ht="32.25" customHeight="1">
      <c r="A139" s="131" t="s">
        <v>81</v>
      </c>
      <c r="B139" s="116" t="s">
        <v>89</v>
      </c>
      <c r="C139" s="18" t="s">
        <v>2</v>
      </c>
      <c r="D139" s="44">
        <f aca="true" t="shared" si="14" ref="D139:F140">D140</f>
        <v>0</v>
      </c>
      <c r="E139" s="44">
        <f t="shared" si="14"/>
        <v>93600</v>
      </c>
      <c r="F139" s="47">
        <f t="shared" si="14"/>
        <v>27685.899999999994</v>
      </c>
      <c r="G139" s="36"/>
      <c r="H139" s="7"/>
      <c r="I139" s="7"/>
      <c r="J139" s="7"/>
    </row>
    <row r="140" spans="1:10" ht="17.25" customHeight="1">
      <c r="A140" s="128" t="s">
        <v>71</v>
      </c>
      <c r="B140" s="116" t="s">
        <v>89</v>
      </c>
      <c r="C140" s="18" t="s">
        <v>72</v>
      </c>
      <c r="D140" s="44">
        <f t="shared" si="14"/>
        <v>0</v>
      </c>
      <c r="E140" s="44">
        <f t="shared" si="14"/>
        <v>93600</v>
      </c>
      <c r="F140" s="47">
        <f t="shared" si="14"/>
        <v>27685.899999999994</v>
      </c>
      <c r="G140" s="36"/>
      <c r="H140" s="7"/>
      <c r="I140" s="7"/>
      <c r="J140" s="7"/>
    </row>
    <row r="141" spans="1:10" ht="18.75" customHeight="1">
      <c r="A141" s="128" t="s">
        <v>13</v>
      </c>
      <c r="B141" s="116" t="s">
        <v>89</v>
      </c>
      <c r="C141" s="18" t="s">
        <v>73</v>
      </c>
      <c r="D141" s="44">
        <f>93300-93300</f>
        <v>0</v>
      </c>
      <c r="E141" s="44">
        <v>93600</v>
      </c>
      <c r="F141" s="47">
        <f>93600-65914.1</f>
        <v>27685.899999999994</v>
      </c>
      <c r="G141" s="36"/>
      <c r="H141" s="7"/>
      <c r="I141" s="7"/>
      <c r="J141" s="7"/>
    </row>
    <row r="142" spans="1:7" ht="15.75" thickBot="1">
      <c r="A142" s="33" t="s">
        <v>85</v>
      </c>
      <c r="B142" s="125"/>
      <c r="C142" s="39"/>
      <c r="D142" s="107">
        <f>D89+D84+D79</f>
        <v>5373088.79</v>
      </c>
      <c r="E142" s="107">
        <f>E89+E84+E79</f>
        <v>5199311.96</v>
      </c>
      <c r="F142" s="108">
        <f>F89+F84+F79</f>
        <v>4970269.6899999995</v>
      </c>
      <c r="G142" s="36"/>
    </row>
    <row r="143" spans="1:7" s="34" customFormat="1" ht="15.75" thickBot="1">
      <c r="A143" s="31" t="s">
        <v>86</v>
      </c>
      <c r="B143" s="32"/>
      <c r="C143" s="38"/>
      <c r="D143" s="109">
        <f>D78+D142</f>
        <v>8606973.6</v>
      </c>
      <c r="E143" s="109">
        <f>E78+E142</f>
        <v>7415559.12</v>
      </c>
      <c r="F143" s="110">
        <f>F78+F142</f>
        <v>7941067.97</v>
      </c>
      <c r="G143" s="37"/>
    </row>
    <row r="144" spans="1:6" ht="11.25">
      <c r="A144" s="24"/>
      <c r="B144" s="11"/>
      <c r="C144" s="11"/>
      <c r="D144" s="53">
        <f>D143-(8446704.6-600+160869)</f>
        <v>0</v>
      </c>
      <c r="E144" s="40">
        <f>E143-(7416159.12-600)</f>
        <v>0</v>
      </c>
      <c r="F144" s="40">
        <f>F143-(7941667.97-600)</f>
        <v>0</v>
      </c>
    </row>
    <row r="145" spans="1:6" ht="11.25">
      <c r="A145" s="1"/>
      <c r="B145" s="11"/>
      <c r="C145" s="11"/>
      <c r="D145" s="12"/>
      <c r="E145" s="20"/>
      <c r="F145" s="20"/>
    </row>
    <row r="146" spans="1:4" ht="11.25">
      <c r="A146" s="1"/>
      <c r="B146" s="11"/>
      <c r="C146" s="11"/>
      <c r="D146" s="12"/>
    </row>
    <row r="147" spans="1:4" ht="11.25">
      <c r="A147" s="1"/>
      <c r="B147" s="11"/>
      <c r="C147" s="11"/>
      <c r="D147" s="12"/>
    </row>
    <row r="148" spans="1:4" ht="11.25">
      <c r="A148" s="1"/>
      <c r="B148" s="11"/>
      <c r="C148" s="11"/>
      <c r="D148" s="12"/>
    </row>
    <row r="149" spans="1:4" ht="11.25">
      <c r="A149" s="1"/>
      <c r="B149" s="11"/>
      <c r="C149" s="11"/>
      <c r="D149" s="12"/>
    </row>
    <row r="150" spans="1:4" ht="11.25">
      <c r="A150" s="1"/>
      <c r="B150" s="11"/>
      <c r="C150" s="11"/>
      <c r="D150" s="12"/>
    </row>
    <row r="151" spans="1:4" ht="11.25">
      <c r="A151" s="1"/>
      <c r="B151" s="11"/>
      <c r="C151" s="11"/>
      <c r="D151" s="12"/>
    </row>
    <row r="152" spans="1:4" ht="11.25">
      <c r="A152" s="1"/>
      <c r="B152" s="11"/>
      <c r="C152" s="11"/>
      <c r="D152" s="12"/>
    </row>
    <row r="153" spans="1:4" ht="11.25">
      <c r="A153" s="1"/>
      <c r="B153" s="11"/>
      <c r="C153" s="11"/>
      <c r="D153" s="12"/>
    </row>
    <row r="154" spans="1:4" ht="11.25">
      <c r="A154" s="1"/>
      <c r="B154" s="11"/>
      <c r="C154" s="11"/>
      <c r="D154" s="12"/>
    </row>
    <row r="155" spans="1:4" ht="11.25">
      <c r="A155" s="1"/>
      <c r="B155" s="11"/>
      <c r="C155" s="11"/>
      <c r="D155" s="12"/>
    </row>
    <row r="156" spans="1:4" ht="11.25">
      <c r="A156" s="1"/>
      <c r="B156" s="11"/>
      <c r="C156" s="11"/>
      <c r="D156" s="12"/>
    </row>
    <row r="157" spans="1:4" ht="11.25">
      <c r="A157" s="1"/>
      <c r="B157" s="11"/>
      <c r="C157" s="11"/>
      <c r="D157" s="12"/>
    </row>
    <row r="158" spans="1:4" ht="11.25">
      <c r="A158" s="1"/>
      <c r="B158" s="11"/>
      <c r="C158" s="11"/>
      <c r="D158" s="12"/>
    </row>
    <row r="159" spans="1:4" ht="11.25">
      <c r="A159" s="1"/>
      <c r="B159" s="11"/>
      <c r="C159" s="11"/>
      <c r="D159" s="12"/>
    </row>
    <row r="160" spans="1:4" ht="11.25">
      <c r="A160" s="1"/>
      <c r="B160" s="11"/>
      <c r="C160" s="11"/>
      <c r="D160" s="12"/>
    </row>
    <row r="161" spans="1:4" ht="11.25">
      <c r="A161" s="1"/>
      <c r="B161" s="11"/>
      <c r="C161" s="11"/>
      <c r="D161" s="12"/>
    </row>
    <row r="162" spans="1:4" ht="11.25">
      <c r="A162" s="1"/>
      <c r="B162" s="11"/>
      <c r="C162" s="11"/>
      <c r="D162" s="12"/>
    </row>
    <row r="163" spans="1:4" ht="11.25">
      <c r="A163" s="1"/>
      <c r="B163" s="11"/>
      <c r="C163" s="11"/>
      <c r="D163" s="12"/>
    </row>
    <row r="164" spans="1:4" ht="11.25">
      <c r="A164" s="1"/>
      <c r="B164" s="11"/>
      <c r="C164" s="11"/>
      <c r="D164" s="12"/>
    </row>
    <row r="165" spans="1:4" ht="11.25">
      <c r="A165" s="1"/>
      <c r="B165" s="11"/>
      <c r="C165" s="11"/>
      <c r="D165" s="12"/>
    </row>
    <row r="166" spans="1:4" ht="11.25">
      <c r="A166" s="1"/>
      <c r="B166" s="11"/>
      <c r="C166" s="11"/>
      <c r="D166" s="12"/>
    </row>
    <row r="167" spans="1:4" ht="11.25">
      <c r="A167" s="1"/>
      <c r="B167" s="11"/>
      <c r="C167" s="11"/>
      <c r="D167" s="12"/>
    </row>
    <row r="168" spans="1:4" ht="11.25">
      <c r="A168" s="1"/>
      <c r="B168" s="11"/>
      <c r="C168" s="11"/>
      <c r="D168" s="12"/>
    </row>
    <row r="169" spans="1:4" ht="11.25">
      <c r="A169" s="1"/>
      <c r="B169" s="11"/>
      <c r="C169" s="11"/>
      <c r="D169" s="12"/>
    </row>
    <row r="170" spans="1:4" ht="11.25">
      <c r="A170" s="1"/>
      <c r="B170" s="11"/>
      <c r="C170" s="11"/>
      <c r="D170" s="12"/>
    </row>
    <row r="171" spans="1:4" ht="11.25">
      <c r="A171" s="1"/>
      <c r="B171" s="11"/>
      <c r="C171" s="11"/>
      <c r="D171" s="12"/>
    </row>
    <row r="172" spans="1:4" ht="11.25">
      <c r="A172" s="7"/>
      <c r="B172" s="13"/>
      <c r="C172" s="13"/>
      <c r="D172" s="9"/>
    </row>
  </sheetData>
  <sheetProtection/>
  <mergeCells count="8">
    <mergeCell ref="A5:E5"/>
    <mergeCell ref="B1:F1"/>
    <mergeCell ref="B2:F2"/>
    <mergeCell ref="B3:F3"/>
    <mergeCell ref="A6:A8"/>
    <mergeCell ref="B6:C7"/>
    <mergeCell ref="D6:D8"/>
    <mergeCell ref="E6:F6"/>
  </mergeCells>
  <printOptions/>
  <pageMargins left="0.3937007874015748" right="0.1968503937007874" top="0.984251968503937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Bihzak</cp:lastModifiedBy>
  <cp:lastPrinted>2019-04-24T01:14:35Z</cp:lastPrinted>
  <dcterms:created xsi:type="dcterms:W3CDTF">2008-07-15T04:33:31Z</dcterms:created>
  <dcterms:modified xsi:type="dcterms:W3CDTF">2019-04-24T01:14:38Z</dcterms:modified>
  <cp:category/>
  <cp:version/>
  <cp:contentType/>
  <cp:contentStatus/>
</cp:coreProperties>
</file>